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RPT20\4-Campus Statements\for Web\"/>
    </mc:Choice>
  </mc:AlternateContent>
  <xr:revisionPtr revIDLastSave="0" documentId="13_ncr:1_{2AB81DC8-7426-4E70-9E4B-0D6E8D9338E7}" xr6:coauthVersionLast="45" xr6:coauthVersionMax="45" xr10:uidLastSave="{00000000-0000-0000-0000-000000000000}"/>
  <bookViews>
    <workbookView xWindow="20370" yWindow="2895" windowWidth="20730" windowHeight="11160" xr2:uid="{9D4219AE-E31A-4941-A7A8-E05DF5037517}"/>
  </bookViews>
  <sheets>
    <sheet name="Net Position" sheetId="1" r:id="rId1"/>
    <sheet name="Rev Exp and Changes in Net Posi" sheetId="2" r:id="rId2"/>
    <sheet name="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2" l="1"/>
  <c r="E44" i="2"/>
  <c r="E40" i="2"/>
  <c r="E27" i="2"/>
  <c r="E26" i="2"/>
  <c r="E20" i="2"/>
  <c r="E14" i="2"/>
  <c r="E45" i="1"/>
  <c r="E44" i="1"/>
  <c r="E34" i="1"/>
  <c r="E21" i="1"/>
  <c r="E20" i="1"/>
  <c r="E12" i="1"/>
</calcChain>
</file>

<file path=xl/sharedStrings.xml><?xml version="1.0" encoding="utf-8"?>
<sst xmlns="http://schemas.openxmlformats.org/spreadsheetml/2006/main" count="172" uniqueCount="148">
  <si>
    <t>Statement of Net Position</t>
  </si>
  <si>
    <t>University of Wisconsin System - Stout</t>
  </si>
  <si>
    <t>ASSETS</t>
  </si>
  <si>
    <t>Current Assets:</t>
  </si>
  <si>
    <t>Cash and Cash Equivalents</t>
  </si>
  <si>
    <t>Securities Lending Collateral</t>
  </si>
  <si>
    <t>Accounts Receivable, Net</t>
  </si>
  <si>
    <t>Student Loans Receivable, Net</t>
  </si>
  <si>
    <t>Inventories</t>
  </si>
  <si>
    <t>Prepaid Expenses &amp; Other Current Assets</t>
  </si>
  <si>
    <t>Total Current Assets</t>
  </si>
  <si>
    <t>Noncurrent Assets</t>
  </si>
  <si>
    <t>Endowment Investments</t>
  </si>
  <si>
    <t>Capital Assets, Net</t>
  </si>
  <si>
    <t>Restricted Net Pension Asset</t>
  </si>
  <si>
    <t>Total Noncurrent Assets</t>
  </si>
  <si>
    <t>TOTAL ASSETS</t>
  </si>
  <si>
    <t>DEFERRED OUTFLOWS OF RESOURCES</t>
  </si>
  <si>
    <t>LIABILITIES</t>
  </si>
  <si>
    <t>Current Liabilities</t>
  </si>
  <si>
    <t>Accounts Payable and Accrued Liabilities</t>
  </si>
  <si>
    <t>Securities Lending Collateral Liability</t>
  </si>
  <si>
    <t>Notes and Bonds Payable</t>
  </si>
  <si>
    <t>Capital Lease Obligations</t>
  </si>
  <si>
    <t>Unearned Revenue</t>
  </si>
  <si>
    <t>Compensated Absences</t>
  </si>
  <si>
    <t>Deposits Held for Others</t>
  </si>
  <si>
    <t>Total Current Liabilities</t>
  </si>
  <si>
    <t>Noncurrent Liabilities</t>
  </si>
  <si>
    <t>Perkins Loan Program</t>
  </si>
  <si>
    <t>Other Post-Employment Benefits</t>
  </si>
  <si>
    <t>Net Pension Liability</t>
  </si>
  <si>
    <t>Total Noncurrent Liabilities</t>
  </si>
  <si>
    <t>TOTAL LIABILITIES</t>
  </si>
  <si>
    <t>DEFERRED INFLOWS OF RESOURCES</t>
  </si>
  <si>
    <t>NET POSITION</t>
  </si>
  <si>
    <t>Net Investment in Capital Assets</t>
  </si>
  <si>
    <t>Restricted for</t>
  </si>
  <si>
    <t>Nonexpendable</t>
  </si>
  <si>
    <t>Expendable-</t>
  </si>
  <si>
    <t>Pension</t>
  </si>
  <si>
    <t>Gifts, Grants &amp; Contracts</t>
  </si>
  <si>
    <t>Donor Investments &amp; Earnings</t>
  </si>
  <si>
    <t>Construction Fund</t>
  </si>
  <si>
    <t>Student Loans &amp; Federal Aid</t>
  </si>
  <si>
    <t>Other</t>
  </si>
  <si>
    <t>Total Restricted-Expendable</t>
  </si>
  <si>
    <t>Unrestricted</t>
  </si>
  <si>
    <t>TOTAL NET POSITION</t>
  </si>
  <si>
    <t>Year Ended</t>
  </si>
  <si>
    <t>June 30, 2019</t>
  </si>
  <si>
    <t xml:space="preserve"> </t>
  </si>
  <si>
    <t>OPERATING REVENUES</t>
  </si>
  <si>
    <t>Federal Grants and Contracts</t>
  </si>
  <si>
    <t>State, Local and Private Grants and Contracts</t>
  </si>
  <si>
    <t>Sales and Services of Educational Activities</t>
  </si>
  <si>
    <t>Student Loan Interest Income and Fees</t>
  </si>
  <si>
    <t>Other Operating Revenue</t>
  </si>
  <si>
    <t>Total Operating Revenues</t>
  </si>
  <si>
    <t>OPERATING EXPENSES</t>
  </si>
  <si>
    <t>Salaries</t>
  </si>
  <si>
    <t>Fringe Benefits</t>
  </si>
  <si>
    <t>Fringe Benefits Related to Noncash Pension and OPEB</t>
  </si>
  <si>
    <t>Total Salary &amp;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</si>
  <si>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</si>
  <si>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</si>
  <si>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</si>
  <si>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</si>
  <si>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</si>
  <si>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OPERATING LOSS</t>
  </si>
  <si>
    <t>NON-OPERATING REVENUES AND EXPENSES</t>
  </si>
  <si>
    <t>State Appropriations</t>
  </si>
  <si>
    <t>Gifts</t>
  </si>
  <si>
    <t>Federal Pell Grants</t>
  </si>
  <si>
    <t>Investment Income  (net of Investment Expense)</t>
  </si>
  <si>
    <t>Loss on Disposal of Capital Assets</t>
  </si>
  <si>
    <t>Interest on Indebtedness</t>
  </si>
  <si>
    <t>Transfer to State Agencies</t>
  </si>
  <si>
    <t>Other Non-Operating Revenues</t>
  </si>
  <si>
    <t>Income (Loss) Before Capital Appropriations</t>
  </si>
  <si>
    <t>Capital Appropriations</t>
  </si>
  <si>
    <t>INCREASE (DECREASE) IN NET POSITION</t>
  </si>
  <si>
    <t>Net Position - beginning of period</t>
  </si>
  <si>
    <t>Prior Period Adjustment</t>
  </si>
  <si>
    <t>NET POSITION - end of period</t>
  </si>
  <si>
    <t>Statement of Revenues, Expenses and Changes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</si>
  <si>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</si>
  <si>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</si>
  <si>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</si>
  <si>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</si>
  <si>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</si>
  <si>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</si>
  <si>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</si>
  <si>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</si>
  <si>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Student Loans Collected</t>
  </si>
  <si>
    <t>Student Loan Interest and Fees Collected</t>
  </si>
  <si>
    <t>Student Loans Issued</t>
  </si>
  <si>
    <t>Other Revenues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</si>
  <si>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</si>
  <si>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</si>
  <si>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</si>
  <si>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</si>
  <si>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</si>
  <si>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</si>
  <si>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</si>
  <si>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</si>
  <si>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Payments for Debt Retirement (Refundings)</t>
  </si>
  <si>
    <t>Gifts and Other Receipts</t>
  </si>
  <si>
    <t>Purchase of Capital Assets</t>
  </si>
  <si>
    <t>Principal Payments on Capital Debt and Leases</t>
  </si>
  <si>
    <t>Interest Payments on Capital Debt and Leases</t>
  </si>
  <si>
    <t>Net Cash Used in Capital and Related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</si>
  <si>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</si>
  <si>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</si>
  <si>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</si>
  <si>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</si>
  <si>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</si>
  <si>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</si>
  <si>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</si>
  <si>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Net Decrease in Cash and Cash Equivalents</t>
  </si>
  <si>
    <t>Cash and Cash  Equivalents - beginning of year</t>
  </si>
  <si>
    <t>Cash and Cash  Equivalents - end of year</t>
  </si>
  <si>
    <t>Reconciliation of Operating Loss to Net Cash Used in Operating Activities</t>
  </si>
  <si>
    <t>Operating Loss</t>
  </si>
  <si>
    <t>Adjustments to Reconcile Operating Loss to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</si>
  <si>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</si>
  <si>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</si>
  <si>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</si>
  <si>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</si>
  <si>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</si>
  <si>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>Perkins Loan Liability</t>
  </si>
  <si>
    <t>Deferred Outflows of Resources</t>
  </si>
  <si>
    <t>Pension Liability (Asset) and  Deferred Inflows of Resources</t>
  </si>
  <si>
    <t xml:space="preserve">   Net Cash Used in Operating Activities</t>
  </si>
  <si>
    <t>Noncash Investing, Capital and Financing Activities</t>
  </si>
  <si>
    <t>Gifts-In-Kind</t>
  </si>
  <si>
    <t>Net Change in Unrealized Gains and Losses</t>
  </si>
  <si>
    <t>Restricted Other Postemployment Benefits Asset</t>
  </si>
  <si>
    <t>Other Noncurrent Liabilities</t>
  </si>
  <si>
    <t>Other Postemployment Benefits</t>
  </si>
  <si>
    <t>June 30, 2020</t>
  </si>
  <si>
    <t>Student Tuition and Fees (net of Scholarship Allowances, below)</t>
  </si>
  <si>
    <t>Sales and Services of Auxiliary Enterprises (net of Scholarship Allowances, below)</t>
  </si>
  <si>
    <t>Federal CARES Act Grants</t>
  </si>
  <si>
    <t>Scholarship Allowances:</t>
  </si>
  <si>
    <t>Tuition</t>
  </si>
  <si>
    <t>Auxiliary</t>
  </si>
  <si>
    <t>Capital Grants &amp; Gifts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</si>
</sst>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3" fillId="0" borderId="1" xfId="0" applyFont="1" applyBorder="1"/>
    <xf numFmtId="43" fontId="3" fillId="0" borderId="1" xfId="1" applyFont="1" applyFill="1" applyBorder="1"/>
    <xf numFmtId="0" fontId="4" fillId="0" borderId="0" xfId="0" applyFont="1"/>
    <xf numFmtId="0" fontId="5" fillId="0" borderId="0" xfId="0" applyFont="1"/>
    <xf numFmtId="14" fontId="3" fillId="0" borderId="0" xfId="1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3" fillId="0" borderId="0" xfId="0" applyFont="1"/>
    <xf numFmtId="43" fontId="3" fillId="0" borderId="0" xfId="1" applyFont="1" applyFill="1" applyBorder="1"/>
    <xf numFmtId="0" fontId="7" fillId="0" borderId="0" xfId="0" applyFont="1"/>
    <xf numFmtId="0" fontId="8" fillId="2" borderId="0" xfId="1" applyNumberFormat="1" applyFont="1" applyFill="1" applyAlignment="1"/>
    <xf numFmtId="43" fontId="3" fillId="0" borderId="0" xfId="2" applyFont="1" applyFill="1" applyBorder="1"/>
    <xf numFmtId="43" fontId="3" fillId="0" borderId="1" xfId="2" applyFont="1" applyFill="1" applyBorder="1"/>
    <xf numFmtId="43" fontId="3" fillId="0" borderId="0" xfId="2" applyFont="1" applyFill="1"/>
    <xf numFmtId="43" fontId="9" fillId="0" borderId="0" xfId="2" applyFont="1" applyFill="1" applyAlignment="1">
      <alignment horizontal="center" wrapText="1"/>
    </xf>
    <xf numFmtId="43" fontId="9" fillId="0" borderId="0" xfId="2" quotePrefix="1" applyFont="1" applyFill="1" applyAlignment="1">
      <alignment horizontal="center" wrapText="1"/>
    </xf>
    <xf numFmtId="0" fontId="3" fillId="0" borderId="0" xfId="0" applyFont="1" applyAlignment="1">
      <alignment horizontal="right"/>
    </xf>
    <xf numFmtId="37" fontId="3" fillId="0" borderId="0" xfId="0" applyNumberFormat="1" applyFont="1" applyAlignment="1">
      <alignment horizontal="right"/>
    </xf>
    <xf numFmtId="43" fontId="3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43" fontId="10" fillId="0" borderId="0" xfId="2" applyFont="1"/>
    <xf numFmtId="0" fontId="7" fillId="0" borderId="1" xfId="0" applyFont="1" applyBorder="1"/>
    <xf numFmtId="0" fontId="11" fillId="0" borderId="0" xfId="0" applyFont="1"/>
    <xf numFmtId="43" fontId="3" fillId="0" borderId="0" xfId="2" applyFont="1" applyFill="1" applyAlignment="1">
      <alignment horizontal="center" wrapText="1"/>
    </xf>
    <xf numFmtId="43" fontId="3" fillId="0" borderId="0" xfId="2" quotePrefix="1" applyFont="1" applyFill="1" applyAlignment="1">
      <alignment horizontal="center" wrapText="1"/>
    </xf>
    <xf numFmtId="0" fontId="2" fillId="0" borderId="1" xfId="3" applyFont="1" applyBorder="1"/>
    <xf numFmtId="0" fontId="4" fillId="0" borderId="0" xfId="3" applyFont="1" applyAlignment="1">
      <alignment horizontal="left" vertical="center"/>
    </xf>
    <xf numFmtId="0" fontId="7" fillId="0" borderId="0" xfId="3" applyFont="1"/>
    <xf numFmtId="0" fontId="12" fillId="0" borderId="0" xfId="3" applyFont="1"/>
    <xf numFmtId="0" fontId="3" fillId="0" borderId="1" xfId="3" applyFont="1" applyBorder="1"/>
    <xf numFmtId="0" fontId="3" fillId="0" borderId="0" xfId="3" applyFont="1"/>
    <xf numFmtId="0" fontId="13" fillId="2" borderId="0" xfId="1" applyNumberFormat="1" applyFont="1" applyFill="1" applyAlignment="1"/>
    <xf numFmtId="43" fontId="13" fillId="2" borderId="0" xfId="2" applyFont="1" applyFill="1" applyAlignment="1"/>
    <xf numFmtId="43" fontId="13" fillId="2" borderId="0" xfId="2" applyFont="1" applyFill="1" applyAlignment="1">
      <alignment horizontal="left" indent="1"/>
    </xf>
    <xf numFmtId="164" fontId="3" fillId="0" borderId="0" xfId="3" applyNumberFormat="1" applyFont="1"/>
    <xf numFmtId="164" fontId="11" fillId="0" borderId="0" xfId="2" applyNumberFormat="1" applyFont="1"/>
    <xf numFmtId="164" fontId="3" fillId="0" borderId="1" xfId="2" applyNumberFormat="1" applyFont="1" applyFill="1" applyBorder="1"/>
    <xf numFmtId="164" fontId="3" fillId="0" borderId="0" xfId="2" applyNumberFormat="1" applyFont="1" applyFill="1" applyBorder="1"/>
    <xf numFmtId="164" fontId="11" fillId="0" borderId="4" xfId="2" applyNumberFormat="1" applyFont="1" applyBorder="1"/>
    <xf numFmtId="0" fontId="11" fillId="0" borderId="0" xfId="0" applyFont="1" applyAlignment="1">
      <alignment horizontal="left" indent="2"/>
    </xf>
    <xf numFmtId="164" fontId="3" fillId="0" borderId="0" xfId="0" applyNumberFormat="1" applyFont="1"/>
    <xf numFmtId="164" fontId="7" fillId="0" borderId="0" xfId="0" applyNumberFormat="1" applyFont="1"/>
    <xf numFmtId="164" fontId="3" fillId="0" borderId="3" xfId="2" applyNumberFormat="1" applyFont="1" applyFill="1" applyBorder="1"/>
    <xf numFmtId="164" fontId="3" fillId="0" borderId="0" xfId="2" applyNumberFormat="1" applyFont="1" applyFill="1"/>
    <xf numFmtId="164" fontId="3" fillId="0" borderId="4" xfId="2" applyNumberFormat="1" applyFont="1" applyFill="1" applyBorder="1"/>
    <xf numFmtId="164" fontId="11" fillId="0" borderId="0" xfId="0" applyNumberFormat="1" applyFont="1"/>
    <xf numFmtId="164" fontId="11" fillId="0" borderId="0" xfId="1" applyNumberFormat="1" applyFont="1"/>
    <xf numFmtId="164" fontId="3" fillId="0" borderId="0" xfId="1" applyNumberFormat="1" applyFont="1" applyFill="1" applyBorder="1"/>
    <xf numFmtId="164" fontId="3" fillId="0" borderId="1" xfId="1" applyNumberFormat="1" applyFont="1" applyFill="1" applyBorder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3" fillId="0" borderId="2" xfId="2" applyNumberFormat="1" applyFont="1" applyFill="1" applyBorder="1"/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4" fillId="0" borderId="3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</cellXfs>
  <cellStyles count="4">
    <cellStyle name="Comma" xfId="1" builtinId="3"/>
    <cellStyle name="Comma 3 2 2" xfId="2" xr:uid="{7D724585-2109-400C-A77B-064F3F3DBF27}"/>
    <cellStyle name="Normal" xfId="0" builtinId="0"/>
    <cellStyle name="Normal 2" xfId="3" xr:uid="{68F0AE7B-132C-42B4-9C93-2C50095604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Adm\FAST\Financial%20Analysis\Revenue%20over%20Expenses\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7675E-D930-4581-90E5-C0FEEEF275EA}">
  <dimension ref="A1:G64"/>
  <sheetViews>
    <sheetView tabSelected="1" workbookViewId="0"/>
  </sheetViews>
  <sheetFormatPr defaultRowHeight="15" x14ac:dyDescent="0.25"/>
  <cols>
    <col min="1" max="1" width="5.7109375" style="7" customWidth="1"/>
    <col min="2" max="2" width="4.7109375" style="7" customWidth="1"/>
    <col min="3" max="3" width="2.7109375" style="7" customWidth="1"/>
    <col min="4" max="4" width="38.42578125" style="7" customWidth="1"/>
    <col min="5" max="5" width="16.5703125" style="11" bestFit="1" customWidth="1"/>
    <col min="6" max="6" width="2.42578125" style="13" customWidth="1"/>
    <col min="7" max="7" width="16.5703125" style="11" bestFit="1" customWidth="1"/>
  </cols>
  <sheetData>
    <row r="1" spans="1:7" ht="18" x14ac:dyDescent="0.25">
      <c r="A1" s="25" t="s">
        <v>0</v>
      </c>
      <c r="B1" s="1"/>
      <c r="C1" s="1"/>
      <c r="D1" s="1"/>
      <c r="E1" s="2"/>
      <c r="F1" s="2"/>
      <c r="G1" s="2"/>
    </row>
    <row r="2" spans="1:7" ht="18" x14ac:dyDescent="0.25">
      <c r="A2" s="3" t="s">
        <v>1</v>
      </c>
      <c r="B2" s="4"/>
      <c r="C2" s="3"/>
      <c r="D2" s="3"/>
      <c r="E2" s="5">
        <v>44012</v>
      </c>
      <c r="F2" s="6"/>
      <c r="G2" s="5">
        <v>43646</v>
      </c>
    </row>
    <row r="3" spans="1:7" x14ac:dyDescent="0.25">
      <c r="E3" s="8"/>
      <c r="F3" s="8"/>
      <c r="G3" s="8"/>
    </row>
    <row r="4" spans="1:7" x14ac:dyDescent="0.25">
      <c r="B4" s="9" t="s">
        <v>2</v>
      </c>
      <c r="E4" s="8"/>
      <c r="F4" s="8"/>
      <c r="G4" s="8"/>
    </row>
    <row r="5" spans="1:7" x14ac:dyDescent="0.25">
      <c r="B5" s="7" t="s">
        <v>3</v>
      </c>
      <c r="E5" s="8"/>
      <c r="F5" s="8"/>
      <c r="G5" s="8"/>
    </row>
    <row r="6" spans="1:7" x14ac:dyDescent="0.25">
      <c r="C6" s="7" t="s">
        <v>4</v>
      </c>
      <c r="E6" s="47">
        <v>27083154.32</v>
      </c>
      <c r="F6" s="47"/>
      <c r="G6" s="47">
        <v>29352181.109999999</v>
      </c>
    </row>
    <row r="7" spans="1:7" x14ac:dyDescent="0.25">
      <c r="C7" s="31" t="s">
        <v>5</v>
      </c>
      <c r="E7" s="47">
        <v>116583.23</v>
      </c>
      <c r="F7" s="47"/>
      <c r="G7" s="47">
        <v>93370.57</v>
      </c>
    </row>
    <row r="8" spans="1:7" x14ac:dyDescent="0.25">
      <c r="C8" s="7" t="s">
        <v>6</v>
      </c>
      <c r="E8" s="47">
        <v>5146936.21</v>
      </c>
      <c r="F8" s="47"/>
      <c r="G8" s="47">
        <v>3986786.16</v>
      </c>
    </row>
    <row r="9" spans="1:7" x14ac:dyDescent="0.25">
      <c r="C9" s="7" t="s">
        <v>7</v>
      </c>
      <c r="E9" s="47">
        <v>1400858.13</v>
      </c>
      <c r="F9" s="47"/>
      <c r="G9" s="47">
        <v>1663299.16</v>
      </c>
    </row>
    <row r="10" spans="1:7" x14ac:dyDescent="0.25">
      <c r="C10" s="7" t="s">
        <v>8</v>
      </c>
      <c r="E10" s="47">
        <v>1407759.67</v>
      </c>
      <c r="F10" s="47"/>
      <c r="G10" s="47">
        <v>1458333.95</v>
      </c>
    </row>
    <row r="11" spans="1:7" x14ac:dyDescent="0.25">
      <c r="C11" s="10" t="s">
        <v>9</v>
      </c>
      <c r="E11" s="48">
        <v>270685</v>
      </c>
      <c r="F11" s="47"/>
      <c r="G11" s="48">
        <v>161449</v>
      </c>
    </row>
    <row r="12" spans="1:7" x14ac:dyDescent="0.25">
      <c r="D12" s="7" t="s">
        <v>10</v>
      </c>
      <c r="E12" s="47">
        <f>SUM(E6:E11)</f>
        <v>35425976.560000002</v>
      </c>
      <c r="F12" s="47"/>
      <c r="G12" s="47">
        <v>36715419.950000003</v>
      </c>
    </row>
    <row r="13" spans="1:7" x14ac:dyDescent="0.25">
      <c r="E13" s="47"/>
      <c r="F13" s="47"/>
      <c r="G13" s="47"/>
    </row>
    <row r="14" spans="1:7" x14ac:dyDescent="0.25">
      <c r="B14" s="7" t="s">
        <v>11</v>
      </c>
      <c r="E14" s="47"/>
      <c r="F14" s="47"/>
      <c r="G14" s="47"/>
    </row>
    <row r="15" spans="1:7" x14ac:dyDescent="0.25">
      <c r="C15" s="7" t="s">
        <v>12</v>
      </c>
      <c r="E15" s="47">
        <v>397505.85</v>
      </c>
      <c r="F15" s="47"/>
      <c r="G15" s="47">
        <v>398597.78</v>
      </c>
    </row>
    <row r="16" spans="1:7" x14ac:dyDescent="0.25">
      <c r="C16" s="7" t="s">
        <v>7</v>
      </c>
      <c r="E16" s="47">
        <v>6753202.71</v>
      </c>
      <c r="F16" s="47"/>
      <c r="G16" s="47">
        <v>8565542.8000000007</v>
      </c>
    </row>
    <row r="17" spans="1:7" x14ac:dyDescent="0.25">
      <c r="C17" s="7" t="s">
        <v>13</v>
      </c>
      <c r="E17" s="47">
        <v>189433256.19999999</v>
      </c>
      <c r="F17" s="47"/>
      <c r="G17" s="47">
        <v>189952640.47999999</v>
      </c>
    </row>
    <row r="18" spans="1:7" x14ac:dyDescent="0.25">
      <c r="C18" s="7" t="s">
        <v>14</v>
      </c>
      <c r="E18" s="47">
        <v>12052994.380000001</v>
      </c>
      <c r="F18" s="47"/>
      <c r="G18" s="47">
        <v>0</v>
      </c>
    </row>
    <row r="19" spans="1:7" x14ac:dyDescent="0.25">
      <c r="C19" s="7" t="s">
        <v>137</v>
      </c>
      <c r="E19" s="47">
        <v>1900112.16</v>
      </c>
      <c r="F19" s="47"/>
      <c r="G19" s="47">
        <v>0</v>
      </c>
    </row>
    <row r="20" spans="1:7" x14ac:dyDescent="0.25">
      <c r="D20" s="7" t="s">
        <v>15</v>
      </c>
      <c r="E20" s="49">
        <f>SUM(E15:E19)</f>
        <v>210537071.29999998</v>
      </c>
      <c r="F20" s="47"/>
      <c r="G20" s="49">
        <v>198916781.06</v>
      </c>
    </row>
    <row r="21" spans="1:7" x14ac:dyDescent="0.25">
      <c r="A21" s="9"/>
      <c r="B21" s="9"/>
      <c r="C21" s="9"/>
      <c r="D21" s="9" t="s">
        <v>16</v>
      </c>
      <c r="E21" s="50">
        <f>+E12+E20</f>
        <v>245963047.85999998</v>
      </c>
      <c r="F21" s="47"/>
      <c r="G21" s="50">
        <v>235632201.00999999</v>
      </c>
    </row>
    <row r="22" spans="1:7" x14ac:dyDescent="0.25">
      <c r="E22" s="47"/>
      <c r="F22" s="47"/>
      <c r="G22" s="47"/>
    </row>
    <row r="23" spans="1:7" x14ac:dyDescent="0.25">
      <c r="B23" s="9" t="s">
        <v>17</v>
      </c>
      <c r="E23" s="37">
        <v>32481064.039999999</v>
      </c>
      <c r="F23" s="37"/>
      <c r="G23" s="37">
        <v>40409585.640000001</v>
      </c>
    </row>
    <row r="24" spans="1:7" x14ac:dyDescent="0.25">
      <c r="E24" s="37"/>
      <c r="F24" s="37"/>
      <c r="G24" s="37"/>
    </row>
    <row r="25" spans="1:7" x14ac:dyDescent="0.25">
      <c r="B25" s="9" t="s">
        <v>18</v>
      </c>
      <c r="E25" s="37"/>
      <c r="F25" s="37"/>
      <c r="G25" s="37"/>
    </row>
    <row r="26" spans="1:7" x14ac:dyDescent="0.25">
      <c r="B26" s="7" t="s">
        <v>19</v>
      </c>
      <c r="E26" s="37"/>
      <c r="F26" s="37"/>
      <c r="G26" s="37"/>
    </row>
    <row r="27" spans="1:7" x14ac:dyDescent="0.25">
      <c r="C27" s="7" t="s">
        <v>20</v>
      </c>
      <c r="E27" s="37">
        <v>4735432.72</v>
      </c>
      <c r="F27" s="37"/>
      <c r="G27" s="37">
        <v>6887791.5300000003</v>
      </c>
    </row>
    <row r="28" spans="1:7" x14ac:dyDescent="0.25">
      <c r="C28" s="7" t="s">
        <v>21</v>
      </c>
      <c r="E28" s="37">
        <v>116583.23</v>
      </c>
      <c r="F28" s="37"/>
      <c r="G28" s="37">
        <v>93370.57</v>
      </c>
    </row>
    <row r="29" spans="1:7" x14ac:dyDescent="0.25">
      <c r="C29" s="7" t="s">
        <v>22</v>
      </c>
      <c r="E29" s="37">
        <v>5819220.5899999999</v>
      </c>
      <c r="F29" s="37"/>
      <c r="G29" s="37">
        <v>5281010.43</v>
      </c>
    </row>
    <row r="30" spans="1:7" x14ac:dyDescent="0.25">
      <c r="C30" s="7" t="s">
        <v>23</v>
      </c>
      <c r="E30" s="37">
        <v>17400.5</v>
      </c>
      <c r="F30" s="37"/>
      <c r="G30" s="37">
        <v>18114.96</v>
      </c>
    </row>
    <row r="31" spans="1:7" x14ac:dyDescent="0.25">
      <c r="C31" s="7" t="s">
        <v>24</v>
      </c>
      <c r="E31" s="37">
        <v>3481377.17</v>
      </c>
      <c r="F31" s="37"/>
      <c r="G31" s="37">
        <v>2184945.0699999998</v>
      </c>
    </row>
    <row r="32" spans="1:7" x14ac:dyDescent="0.25">
      <c r="C32" s="7" t="s">
        <v>25</v>
      </c>
      <c r="E32" s="37">
        <v>1439553.04</v>
      </c>
      <c r="F32" s="37"/>
      <c r="G32" s="37">
        <v>1330900.4099999999</v>
      </c>
    </row>
    <row r="33" spans="1:7" x14ac:dyDescent="0.25">
      <c r="C33" s="7" t="s">
        <v>26</v>
      </c>
      <c r="E33" s="36">
        <v>1461918.88</v>
      </c>
      <c r="F33" s="37"/>
      <c r="G33" s="36">
        <v>651164.26</v>
      </c>
    </row>
    <row r="34" spans="1:7" x14ac:dyDescent="0.25">
      <c r="D34" s="7" t="s">
        <v>27</v>
      </c>
      <c r="E34" s="37">
        <f>SUM(E27:E33)</f>
        <v>17071486.129999999</v>
      </c>
      <c r="F34" s="37"/>
      <c r="G34" s="37">
        <v>16447297.23</v>
      </c>
    </row>
    <row r="35" spans="1:7" x14ac:dyDescent="0.25">
      <c r="E35" s="37"/>
      <c r="F35" s="37"/>
      <c r="G35" s="37"/>
    </row>
    <row r="36" spans="1:7" x14ac:dyDescent="0.25">
      <c r="B36" s="7" t="s">
        <v>28</v>
      </c>
      <c r="E36" s="37"/>
      <c r="F36" s="37"/>
      <c r="G36" s="37"/>
    </row>
    <row r="37" spans="1:7" x14ac:dyDescent="0.25">
      <c r="C37" s="7" t="s">
        <v>22</v>
      </c>
      <c r="E37" s="37">
        <v>70859462.599999994</v>
      </c>
      <c r="F37" s="37"/>
      <c r="G37" s="37">
        <v>64255180.579999998</v>
      </c>
    </row>
    <row r="38" spans="1:7" x14ac:dyDescent="0.25">
      <c r="C38" s="7" t="s">
        <v>23</v>
      </c>
      <c r="E38" s="37">
        <v>16714.21</v>
      </c>
      <c r="F38" s="37"/>
      <c r="G38" s="37">
        <v>34114.71</v>
      </c>
    </row>
    <row r="39" spans="1:7" x14ac:dyDescent="0.25">
      <c r="C39" s="7" t="s">
        <v>29</v>
      </c>
      <c r="E39" s="37">
        <v>9352781</v>
      </c>
      <c r="F39" s="37"/>
      <c r="G39" s="37">
        <v>11250840</v>
      </c>
    </row>
    <row r="40" spans="1:7" x14ac:dyDescent="0.25">
      <c r="C40" s="7" t="s">
        <v>25</v>
      </c>
      <c r="E40" s="37">
        <v>1104732.6599999999</v>
      </c>
      <c r="F40" s="37"/>
      <c r="G40" s="37">
        <v>1345437.82</v>
      </c>
    </row>
    <row r="41" spans="1:7" x14ac:dyDescent="0.25">
      <c r="C41" s="7" t="s">
        <v>30</v>
      </c>
      <c r="E41" s="37">
        <v>17947896.850000001</v>
      </c>
      <c r="F41" s="37"/>
      <c r="G41" s="37">
        <v>12879117.49</v>
      </c>
    </row>
    <row r="42" spans="1:7" x14ac:dyDescent="0.25">
      <c r="C42" s="7" t="s">
        <v>31</v>
      </c>
      <c r="E42" s="37">
        <v>0</v>
      </c>
      <c r="F42" s="37"/>
      <c r="G42" s="37">
        <v>13939399.07</v>
      </c>
    </row>
    <row r="43" spans="1:7" x14ac:dyDescent="0.25">
      <c r="C43" s="7" t="s">
        <v>138</v>
      </c>
      <c r="E43" s="37">
        <v>1178026.77</v>
      </c>
      <c r="F43" s="37"/>
      <c r="G43" s="37">
        <v>0</v>
      </c>
    </row>
    <row r="44" spans="1:7" x14ac:dyDescent="0.25">
      <c r="D44" s="7" t="s">
        <v>32</v>
      </c>
      <c r="E44" s="51">
        <f>SUM(E37:E43)</f>
        <v>100459614.08999999</v>
      </c>
      <c r="F44" s="37"/>
      <c r="G44" s="51">
        <v>103704089.67</v>
      </c>
    </row>
    <row r="45" spans="1:7" x14ac:dyDescent="0.25">
      <c r="A45" s="9"/>
      <c r="B45" s="9"/>
      <c r="C45" s="9"/>
      <c r="D45" s="9" t="s">
        <v>33</v>
      </c>
      <c r="E45" s="42">
        <f>+E34+E44</f>
        <v>117531100.21999998</v>
      </c>
      <c r="F45" s="37"/>
      <c r="G45" s="42">
        <v>120151386.90000001</v>
      </c>
    </row>
    <row r="46" spans="1:7" x14ac:dyDescent="0.25">
      <c r="E46" s="37"/>
      <c r="F46" s="37"/>
      <c r="G46" s="37"/>
    </row>
    <row r="47" spans="1:7" x14ac:dyDescent="0.25">
      <c r="B47" s="9" t="s">
        <v>34</v>
      </c>
      <c r="E47" s="37">
        <v>43031346.439999998</v>
      </c>
      <c r="F47" s="37"/>
      <c r="G47" s="37">
        <v>24946514.010000002</v>
      </c>
    </row>
    <row r="48" spans="1:7" x14ac:dyDescent="0.25">
      <c r="E48" s="37"/>
      <c r="F48" s="37"/>
      <c r="G48" s="37"/>
    </row>
    <row r="49" spans="1:7" x14ac:dyDescent="0.25">
      <c r="B49" s="9" t="s">
        <v>35</v>
      </c>
      <c r="E49" s="37"/>
      <c r="F49" s="37"/>
      <c r="G49" s="37"/>
    </row>
    <row r="50" spans="1:7" x14ac:dyDescent="0.25">
      <c r="C50" s="32" t="s">
        <v>36</v>
      </c>
      <c r="D50" s="32"/>
      <c r="E50" s="37">
        <v>112720458.3</v>
      </c>
      <c r="F50" s="37"/>
      <c r="G50" s="37">
        <v>120364219.89</v>
      </c>
    </row>
    <row r="51" spans="1:7" x14ac:dyDescent="0.25">
      <c r="C51" s="32" t="s">
        <v>37</v>
      </c>
      <c r="D51" s="32"/>
      <c r="E51" s="37"/>
      <c r="F51" s="37"/>
      <c r="G51" s="37"/>
    </row>
    <row r="52" spans="1:7" x14ac:dyDescent="0.25">
      <c r="C52" s="32"/>
      <c r="D52" s="32" t="s">
        <v>38</v>
      </c>
      <c r="E52" s="37">
        <v>29395.47</v>
      </c>
      <c r="F52" s="37"/>
      <c r="G52" s="37">
        <v>-24131.05</v>
      </c>
    </row>
    <row r="53" spans="1:7" x14ac:dyDescent="0.25">
      <c r="C53" s="32"/>
      <c r="D53" s="32" t="s">
        <v>39</v>
      </c>
      <c r="E53" s="37"/>
      <c r="F53" s="37"/>
      <c r="G53" s="37"/>
    </row>
    <row r="54" spans="1:7" x14ac:dyDescent="0.25">
      <c r="C54" s="32"/>
      <c r="D54" s="33" t="s">
        <v>40</v>
      </c>
      <c r="E54" s="37">
        <v>12052994.380000001</v>
      </c>
      <c r="F54" s="37"/>
      <c r="G54" s="37">
        <v>0</v>
      </c>
    </row>
    <row r="55" spans="1:7" x14ac:dyDescent="0.25">
      <c r="C55" s="32"/>
      <c r="D55" s="33" t="s">
        <v>139</v>
      </c>
      <c r="E55" s="37">
        <v>1900112.16</v>
      </c>
      <c r="F55" s="37"/>
      <c r="G55" s="37">
        <v>0</v>
      </c>
    </row>
    <row r="56" spans="1:7" x14ac:dyDescent="0.25">
      <c r="C56" s="32"/>
      <c r="D56" s="33" t="s">
        <v>41</v>
      </c>
      <c r="E56" s="37">
        <v>1330157.28</v>
      </c>
      <c r="F56" s="37"/>
      <c r="G56" s="37">
        <v>63845.94</v>
      </c>
    </row>
    <row r="57" spans="1:7" x14ac:dyDescent="0.25">
      <c r="C57" s="32"/>
      <c r="D57" s="33" t="s">
        <v>42</v>
      </c>
      <c r="E57" s="37">
        <v>828844.12</v>
      </c>
      <c r="F57" s="37"/>
      <c r="G57" s="37">
        <v>842195.52</v>
      </c>
    </row>
    <row r="58" spans="1:7" x14ac:dyDescent="0.25">
      <c r="C58" s="32"/>
      <c r="D58" s="33" t="s">
        <v>43</v>
      </c>
      <c r="E58" s="37">
        <v>7685037.6799999997</v>
      </c>
      <c r="F58" s="37"/>
      <c r="G58" s="37">
        <v>0</v>
      </c>
    </row>
    <row r="59" spans="1:7" x14ac:dyDescent="0.25">
      <c r="C59" s="32"/>
      <c r="D59" s="33" t="s">
        <v>44</v>
      </c>
      <c r="E59" s="37">
        <v>811112.78</v>
      </c>
      <c r="F59" s="37"/>
      <c r="G59" s="37">
        <v>2092780.99</v>
      </c>
    </row>
    <row r="60" spans="1:7" x14ac:dyDescent="0.25">
      <c r="C60" s="32"/>
      <c r="D60" s="33" t="s">
        <v>45</v>
      </c>
      <c r="E60" s="37">
        <v>5605218.9400000004</v>
      </c>
      <c r="F60" s="37"/>
      <c r="G60" s="37">
        <v>6544614.4900000002</v>
      </c>
    </row>
    <row r="61" spans="1:7" x14ac:dyDescent="0.25">
      <c r="C61" s="32"/>
      <c r="D61" s="32" t="s">
        <v>46</v>
      </c>
      <c r="E61" s="37">
        <v>30213477.34</v>
      </c>
      <c r="F61" s="37"/>
      <c r="G61" s="37">
        <v>9543436.9399999995</v>
      </c>
    </row>
    <row r="62" spans="1:7" x14ac:dyDescent="0.25">
      <c r="C62" s="32" t="s">
        <v>47</v>
      </c>
      <c r="D62" s="32"/>
      <c r="E62" s="36">
        <v>-25081665.8699999</v>
      </c>
      <c r="F62" s="37"/>
      <c r="G62" s="36">
        <v>1060360</v>
      </c>
    </row>
    <row r="63" spans="1:7" ht="15.75" thickBot="1" x14ac:dyDescent="0.3">
      <c r="A63" s="9"/>
      <c r="B63" s="9"/>
      <c r="C63" s="9"/>
      <c r="D63" s="9" t="s">
        <v>48</v>
      </c>
      <c r="E63" s="44">
        <v>117881665.24000001</v>
      </c>
      <c r="F63" s="37"/>
      <c r="G63" s="44">
        <v>130943885.78</v>
      </c>
    </row>
    <row r="64" spans="1:7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62FF-6981-46D1-9D02-A3E51376F1C8}">
  <dimension ref="A1:G54"/>
  <sheetViews>
    <sheetView workbookViewId="0"/>
  </sheetViews>
  <sheetFormatPr defaultRowHeight="12.75" x14ac:dyDescent="0.2"/>
  <cols>
    <col min="1" max="1" width="3.5703125" style="22" customWidth="1"/>
    <col min="2" max="2" width="3.85546875" style="22" customWidth="1"/>
    <col min="3" max="3" width="9.140625" style="22"/>
    <col min="4" max="4" width="45" style="22" customWidth="1"/>
    <col min="5" max="5" width="15" style="22" bestFit="1" customWidth="1"/>
    <col min="6" max="6" width="2.28515625" style="22" customWidth="1"/>
    <col min="7" max="7" width="15" style="22" bestFit="1" customWidth="1"/>
    <col min="8" max="16384" width="9.140625" style="22"/>
  </cols>
  <sheetData>
    <row r="1" spans="1:7" ht="18" x14ac:dyDescent="0.25">
      <c r="A1" s="25" t="s">
        <v>85</v>
      </c>
      <c r="B1" s="21"/>
      <c r="C1" s="1"/>
      <c r="D1" s="1"/>
      <c r="E1" s="12"/>
      <c r="F1" s="1"/>
      <c r="G1" s="12"/>
    </row>
    <row r="2" spans="1:7" x14ac:dyDescent="0.2">
      <c r="A2" s="52" t="s">
        <v>1</v>
      </c>
      <c r="B2" s="52"/>
      <c r="C2" s="52"/>
      <c r="D2" s="52"/>
      <c r="E2" s="23" t="s">
        <v>49</v>
      </c>
      <c r="F2" s="7"/>
      <c r="G2" s="23" t="s">
        <v>49</v>
      </c>
    </row>
    <row r="3" spans="1:7" x14ac:dyDescent="0.2">
      <c r="A3" s="53"/>
      <c r="B3" s="53"/>
      <c r="C3" s="53"/>
      <c r="D3" s="53"/>
      <c r="E3" s="24" t="s">
        <v>140</v>
      </c>
      <c r="F3" s="7"/>
      <c r="G3" s="24" t="s">
        <v>50</v>
      </c>
    </row>
    <row r="4" spans="1:7" x14ac:dyDescent="0.2">
      <c r="A4" s="16" t="s">
        <v>51</v>
      </c>
      <c r="B4" s="16"/>
      <c r="C4" s="16"/>
      <c r="D4" s="17"/>
      <c r="E4" s="18"/>
      <c r="F4" s="19"/>
      <c r="G4" s="18"/>
    </row>
    <row r="5" spans="1:7" x14ac:dyDescent="0.2">
      <c r="A5" s="7"/>
      <c r="B5" s="9" t="s">
        <v>52</v>
      </c>
      <c r="C5" s="7"/>
      <c r="D5" s="7"/>
      <c r="F5" s="7"/>
    </row>
    <row r="6" spans="1:7" x14ac:dyDescent="0.2">
      <c r="A6" s="7"/>
      <c r="B6" s="7"/>
      <c r="C6" s="7"/>
      <c r="D6" s="7"/>
      <c r="F6" s="7"/>
    </row>
    <row r="7" spans="1:7" x14ac:dyDescent="0.2">
      <c r="A7" s="7"/>
      <c r="B7" s="7"/>
      <c r="C7" s="54" t="s">
        <v>141</v>
      </c>
      <c r="D7" s="54"/>
      <c r="E7" s="37">
        <v>44228079.780000001</v>
      </c>
      <c r="F7" s="40"/>
      <c r="G7" s="37">
        <v>43320270.710000001</v>
      </c>
    </row>
    <row r="8" spans="1:7" x14ac:dyDescent="0.2">
      <c r="A8" s="7"/>
      <c r="B8" s="7"/>
      <c r="C8" s="7" t="s">
        <v>53</v>
      </c>
      <c r="D8" s="7"/>
      <c r="E8" s="37">
        <v>4198052.82</v>
      </c>
      <c r="F8" s="40"/>
      <c r="G8" s="37">
        <v>4564217.97</v>
      </c>
    </row>
    <row r="9" spans="1:7" x14ac:dyDescent="0.2">
      <c r="A9" s="7"/>
      <c r="B9" s="7"/>
      <c r="C9" s="7" t="s">
        <v>54</v>
      </c>
      <c r="D9" s="7"/>
      <c r="E9" s="37">
        <v>2760271.85</v>
      </c>
      <c r="F9" s="40"/>
      <c r="G9" s="37">
        <v>2747594.48</v>
      </c>
    </row>
    <row r="10" spans="1:7" x14ac:dyDescent="0.2">
      <c r="A10" s="7"/>
      <c r="B10" s="7"/>
      <c r="C10" s="7" t="s">
        <v>55</v>
      </c>
      <c r="D10" s="7"/>
      <c r="E10" s="37">
        <v>12772630.77</v>
      </c>
      <c r="F10" s="40"/>
      <c r="G10" s="37">
        <v>14387974.34</v>
      </c>
    </row>
    <row r="11" spans="1:7" ht="24.75" customHeight="1" x14ac:dyDescent="0.2">
      <c r="A11" s="7"/>
      <c r="B11" s="7"/>
      <c r="C11" s="54" t="s">
        <v>142</v>
      </c>
      <c r="D11" s="54"/>
      <c r="E11" s="37">
        <v>16752802.33</v>
      </c>
      <c r="F11" s="40"/>
      <c r="G11" s="37">
        <v>20481341.039999999</v>
      </c>
    </row>
    <row r="12" spans="1:7" x14ac:dyDescent="0.2">
      <c r="A12" s="7"/>
      <c r="B12" s="7"/>
      <c r="C12" s="7" t="s">
        <v>56</v>
      </c>
      <c r="D12" s="7"/>
      <c r="E12" s="37">
        <v>272083.95</v>
      </c>
      <c r="F12" s="40"/>
      <c r="G12" s="37">
        <v>250469.23</v>
      </c>
    </row>
    <row r="13" spans="1:7" x14ac:dyDescent="0.2">
      <c r="A13" s="7"/>
      <c r="B13" s="7"/>
      <c r="C13" s="7" t="s">
        <v>57</v>
      </c>
      <c r="D13" s="7"/>
      <c r="E13" s="36">
        <v>16416318.640000001</v>
      </c>
      <c r="F13" s="40"/>
      <c r="G13" s="36">
        <v>16617768.16</v>
      </c>
    </row>
    <row r="14" spans="1:7" x14ac:dyDescent="0.2">
      <c r="A14" s="7"/>
      <c r="B14" s="7"/>
      <c r="C14" s="7"/>
      <c r="D14" s="9" t="s">
        <v>58</v>
      </c>
      <c r="E14" s="37">
        <f>SUM(E7:E13)</f>
        <v>97400240.140000001</v>
      </c>
      <c r="F14" s="41"/>
      <c r="G14" s="37">
        <v>102369635.93000001</v>
      </c>
    </row>
    <row r="15" spans="1:7" x14ac:dyDescent="0.2">
      <c r="A15" s="7"/>
      <c r="B15" s="7"/>
      <c r="C15" s="7"/>
      <c r="D15" s="7"/>
      <c r="E15" s="35"/>
      <c r="F15" s="40"/>
      <c r="G15" s="35"/>
    </row>
    <row r="16" spans="1:7" x14ac:dyDescent="0.2">
      <c r="A16" s="7"/>
      <c r="B16" s="9" t="s">
        <v>59</v>
      </c>
      <c r="C16" s="7"/>
      <c r="D16" s="7"/>
      <c r="E16" s="35"/>
      <c r="F16" s="40"/>
      <c r="G16" s="35"/>
    </row>
    <row r="17" spans="1:7" x14ac:dyDescent="0.2">
      <c r="A17" s="7"/>
      <c r="B17" s="7"/>
      <c r="C17" s="7" t="s">
        <v>60</v>
      </c>
      <c r="D17" s="7"/>
      <c r="E17" s="37">
        <v>68856199.510000005</v>
      </c>
      <c r="F17" s="40"/>
      <c r="G17" s="37">
        <v>69503063.060000002</v>
      </c>
    </row>
    <row r="18" spans="1:7" x14ac:dyDescent="0.2">
      <c r="A18" s="7"/>
      <c r="B18" s="7"/>
      <c r="C18" s="7" t="s">
        <v>61</v>
      </c>
      <c r="D18" s="7"/>
      <c r="E18" s="37">
        <v>26639453.850000001</v>
      </c>
      <c r="F18" s="40"/>
      <c r="G18" s="37">
        <v>26710672.890000001</v>
      </c>
    </row>
    <row r="19" spans="1:7" x14ac:dyDescent="0.2">
      <c r="A19" s="7"/>
      <c r="B19" s="7"/>
      <c r="C19" s="7" t="s">
        <v>62</v>
      </c>
      <c r="D19" s="7"/>
      <c r="E19" s="37">
        <v>1350467.46</v>
      </c>
      <c r="F19" s="40"/>
      <c r="G19" s="37">
        <v>5213157.79</v>
      </c>
    </row>
    <row r="20" spans="1:7" x14ac:dyDescent="0.2">
      <c r="A20" s="7"/>
      <c r="B20" s="7"/>
      <c r="C20" s="7"/>
      <c r="D20" s="7" t="s">
        <v>63</v>
      </c>
      <c r="E20" s="42">
        <f>SUM(E17:E19)</f>
        <v>96846120.820000008</v>
      </c>
      <c r="F20" s="41"/>
      <c r="G20" s="42">
        <v>101426893.73999999</v>
      </c>
    </row>
    <row r="21" spans="1:7" x14ac:dyDescent="0.2">
      <c r="A21" s="7"/>
      <c r="B21" s="7"/>
      <c r="C21" s="7"/>
      <c r="D21" s="7"/>
      <c r="E21" s="37"/>
      <c r="F21" s="40"/>
      <c r="G21" s="37"/>
    </row>
    <row r="22" spans="1:7" x14ac:dyDescent="0.2">
      <c r="A22" s="7"/>
      <c r="B22" s="7"/>
      <c r="C22" s="7" t="s">
        <v>64</v>
      </c>
      <c r="D22" s="7"/>
      <c r="E22" s="37">
        <v>7243070.9400000004</v>
      </c>
      <c r="F22" s="40"/>
      <c r="G22" s="37">
        <v>5619537.4299999997</v>
      </c>
    </row>
    <row r="23" spans="1:7" x14ac:dyDescent="0.2">
      <c r="A23" s="7"/>
      <c r="B23" s="7"/>
      <c r="C23" s="7" t="s">
        <v>65</v>
      </c>
      <c r="D23" s="7"/>
      <c r="E23" s="37">
        <v>36636699.850000001</v>
      </c>
      <c r="F23" s="40"/>
      <c r="G23" s="37">
        <v>37577822.700000003</v>
      </c>
    </row>
    <row r="24" spans="1:7" x14ac:dyDescent="0.2">
      <c r="A24" s="7"/>
      <c r="B24" s="7"/>
      <c r="C24" s="7" t="s">
        <v>66</v>
      </c>
      <c r="D24" s="7"/>
      <c r="E24" s="37">
        <v>468397.26</v>
      </c>
      <c r="F24" s="40"/>
      <c r="G24" s="37">
        <v>1580661.4</v>
      </c>
    </row>
    <row r="25" spans="1:7" x14ac:dyDescent="0.2">
      <c r="A25" s="7"/>
      <c r="B25" s="7"/>
      <c r="C25" s="7" t="s">
        <v>67</v>
      </c>
      <c r="D25" s="7"/>
      <c r="E25" s="36">
        <v>12608834.779999999</v>
      </c>
      <c r="F25" s="40"/>
      <c r="G25" s="36">
        <v>12047237.67</v>
      </c>
    </row>
    <row r="26" spans="1:7" x14ac:dyDescent="0.2">
      <c r="A26" s="7"/>
      <c r="B26" s="7"/>
      <c r="C26" s="7"/>
      <c r="D26" s="9" t="s">
        <v>68</v>
      </c>
      <c r="E26" s="36">
        <f>SUM(E20:E25)</f>
        <v>153803123.65000001</v>
      </c>
      <c r="F26" s="41"/>
      <c r="G26" s="36">
        <v>158252152.94</v>
      </c>
    </row>
    <row r="27" spans="1:7" x14ac:dyDescent="0.2">
      <c r="A27" s="7"/>
      <c r="B27" s="7"/>
      <c r="C27" s="7"/>
      <c r="D27" s="9" t="s">
        <v>69</v>
      </c>
      <c r="E27" s="37">
        <f>+E14-E26</f>
        <v>-56402883.510000005</v>
      </c>
      <c r="F27" s="41"/>
      <c r="G27" s="37">
        <v>-55882517.00999999</v>
      </c>
    </row>
    <row r="28" spans="1:7" x14ac:dyDescent="0.2">
      <c r="A28" s="7"/>
      <c r="B28" s="7"/>
      <c r="C28" s="7"/>
      <c r="D28" s="7"/>
      <c r="E28" s="35"/>
      <c r="F28" s="40"/>
      <c r="G28" s="35"/>
    </row>
    <row r="29" spans="1:7" x14ac:dyDescent="0.2">
      <c r="A29" s="7"/>
      <c r="B29" s="9" t="s">
        <v>70</v>
      </c>
      <c r="C29" s="7"/>
      <c r="D29" s="7"/>
      <c r="E29" s="35"/>
      <c r="F29" s="40"/>
      <c r="G29" s="35"/>
    </row>
    <row r="30" spans="1:7" x14ac:dyDescent="0.2">
      <c r="A30" s="7"/>
      <c r="B30" s="7"/>
      <c r="C30" s="7" t="s">
        <v>71</v>
      </c>
      <c r="D30" s="7"/>
      <c r="E30" s="37">
        <v>25210409</v>
      </c>
      <c r="F30" s="40"/>
      <c r="G30" s="37">
        <v>25559208.600000001</v>
      </c>
    </row>
    <row r="31" spans="1:7" x14ac:dyDescent="0.2">
      <c r="A31" s="7"/>
      <c r="B31" s="7"/>
      <c r="C31" s="7" t="s">
        <v>72</v>
      </c>
      <c r="D31" s="7"/>
      <c r="E31" s="37">
        <v>3634189.69</v>
      </c>
      <c r="F31" s="40"/>
      <c r="G31" s="37">
        <v>4382133.1500000004</v>
      </c>
    </row>
    <row r="32" spans="1:7" x14ac:dyDescent="0.2">
      <c r="A32" s="7"/>
      <c r="B32" s="7"/>
      <c r="C32" s="7" t="s">
        <v>73</v>
      </c>
      <c r="D32" s="7"/>
      <c r="E32" s="37">
        <v>8035668</v>
      </c>
      <c r="F32" s="40"/>
      <c r="G32" s="37">
        <v>8951535</v>
      </c>
    </row>
    <row r="33" spans="1:7" x14ac:dyDescent="0.2">
      <c r="A33" s="7"/>
      <c r="B33" s="7"/>
      <c r="C33" s="7" t="s">
        <v>143</v>
      </c>
      <c r="D33" s="7"/>
      <c r="E33" s="37">
        <v>3892574.92</v>
      </c>
      <c r="F33" s="40"/>
      <c r="G33" s="37">
        <v>0</v>
      </c>
    </row>
    <row r="34" spans="1:7" x14ac:dyDescent="0.2">
      <c r="A34" s="7"/>
      <c r="B34" s="7"/>
      <c r="C34" s="7" t="s">
        <v>74</v>
      </c>
      <c r="D34" s="7"/>
      <c r="E34" s="37">
        <v>588802.01</v>
      </c>
      <c r="F34" s="40"/>
      <c r="G34" s="37">
        <v>1299990.4099999999</v>
      </c>
    </row>
    <row r="35" spans="1:7" x14ac:dyDescent="0.2">
      <c r="A35" s="7"/>
      <c r="B35" s="7"/>
      <c r="C35" s="7" t="s">
        <v>75</v>
      </c>
      <c r="D35" s="7"/>
      <c r="E35" s="37">
        <v>-73627.02</v>
      </c>
      <c r="F35" s="40"/>
      <c r="G35" s="37">
        <v>0</v>
      </c>
    </row>
    <row r="36" spans="1:7" x14ac:dyDescent="0.2">
      <c r="A36" s="7"/>
      <c r="B36" s="7"/>
      <c r="C36" s="7" t="s">
        <v>76</v>
      </c>
      <c r="D36" s="7"/>
      <c r="E36" s="37">
        <v>-2305957.21</v>
      </c>
      <c r="F36" s="40"/>
      <c r="G36" s="37">
        <v>-1776762.07</v>
      </c>
    </row>
    <row r="37" spans="1:7" x14ac:dyDescent="0.2">
      <c r="A37" s="7"/>
      <c r="B37" s="7"/>
      <c r="C37" s="7" t="s">
        <v>77</v>
      </c>
      <c r="D37" s="7"/>
      <c r="E37" s="37">
        <v>-1863519.87</v>
      </c>
      <c r="F37" s="40"/>
      <c r="G37" s="37">
        <v>-1429496.79</v>
      </c>
    </row>
    <row r="38" spans="1:7" x14ac:dyDescent="0.2">
      <c r="A38" s="7"/>
      <c r="B38" s="7"/>
      <c r="C38" s="7" t="s">
        <v>78</v>
      </c>
      <c r="D38" s="7"/>
      <c r="E38" s="36">
        <v>-1858066.99</v>
      </c>
      <c r="F38" s="40"/>
      <c r="G38" s="36">
        <v>-554226.27999999898</v>
      </c>
    </row>
    <row r="39" spans="1:7" x14ac:dyDescent="0.2">
      <c r="A39" s="7"/>
      <c r="B39" s="7"/>
      <c r="C39" s="7"/>
      <c r="D39" s="7"/>
      <c r="E39" s="35"/>
      <c r="F39" s="40"/>
      <c r="G39" s="35"/>
    </row>
    <row r="40" spans="1:7" x14ac:dyDescent="0.2">
      <c r="A40" s="7"/>
      <c r="B40" s="7"/>
      <c r="C40" s="7"/>
      <c r="D40" s="7" t="s">
        <v>79</v>
      </c>
      <c r="E40" s="37">
        <f>SUM(E27:E38)</f>
        <v>-21142410.980000004</v>
      </c>
      <c r="F40" s="40"/>
      <c r="G40" s="37">
        <v>-19450134.989999998</v>
      </c>
    </row>
    <row r="41" spans="1:7" x14ac:dyDescent="0.2">
      <c r="A41" s="7"/>
      <c r="B41" s="7"/>
      <c r="C41" s="7"/>
      <c r="D41" s="7"/>
      <c r="E41" s="35"/>
      <c r="F41" s="40"/>
      <c r="G41" s="35"/>
    </row>
    <row r="42" spans="1:7" x14ac:dyDescent="0.2">
      <c r="A42" s="7"/>
      <c r="B42" s="7"/>
      <c r="C42" s="7" t="s">
        <v>80</v>
      </c>
      <c r="D42" s="7"/>
      <c r="E42" s="35">
        <v>8073904.2800000003</v>
      </c>
      <c r="F42" s="40"/>
      <c r="G42" s="35">
        <v>4850317.3499999996</v>
      </c>
    </row>
    <row r="43" spans="1:7" x14ac:dyDescent="0.2">
      <c r="A43" s="7"/>
      <c r="B43" s="7"/>
      <c r="C43" s="7" t="s">
        <v>147</v>
      </c>
      <c r="D43" s="7"/>
      <c r="E43" s="35">
        <v>6286</v>
      </c>
      <c r="F43" s="40"/>
      <c r="G43" s="35">
        <v>287521.31</v>
      </c>
    </row>
    <row r="44" spans="1:7" x14ac:dyDescent="0.2">
      <c r="A44" s="7"/>
      <c r="B44" s="7"/>
      <c r="C44" s="7"/>
      <c r="D44" s="9" t="s">
        <v>81</v>
      </c>
      <c r="E44" s="43">
        <f>SUM(E40:E43)</f>
        <v>-13062220.700000003</v>
      </c>
      <c r="F44" s="40"/>
      <c r="G44" s="43">
        <v>-14312296.33</v>
      </c>
    </row>
    <row r="45" spans="1:7" x14ac:dyDescent="0.2">
      <c r="A45" s="7"/>
      <c r="B45" s="7"/>
      <c r="C45" s="7"/>
      <c r="D45" s="7"/>
      <c r="E45" s="37"/>
      <c r="F45" s="41"/>
      <c r="G45" s="37"/>
    </row>
    <row r="46" spans="1:7" x14ac:dyDescent="0.2">
      <c r="A46" s="7"/>
      <c r="B46" s="7"/>
      <c r="C46" s="7"/>
      <c r="D46" s="7"/>
      <c r="E46" s="35"/>
      <c r="F46" s="40"/>
      <c r="G46" s="35"/>
    </row>
    <row r="47" spans="1:7" x14ac:dyDescent="0.2">
      <c r="A47" s="7"/>
      <c r="B47" s="9" t="s">
        <v>35</v>
      </c>
      <c r="C47" s="7"/>
      <c r="D47" s="7"/>
      <c r="E47" s="35"/>
      <c r="F47" s="40"/>
      <c r="G47" s="35"/>
    </row>
    <row r="48" spans="1:7" x14ac:dyDescent="0.2">
      <c r="A48" s="7"/>
      <c r="B48" s="7"/>
      <c r="C48" s="7" t="s">
        <v>82</v>
      </c>
      <c r="D48" s="7"/>
      <c r="E48" s="35">
        <v>130943885.94</v>
      </c>
      <c r="F48" s="40"/>
      <c r="G48" s="35">
        <v>145256182.19999999</v>
      </c>
    </row>
    <row r="49" spans="1:7" x14ac:dyDescent="0.2">
      <c r="A49" s="7"/>
      <c r="B49" s="7"/>
      <c r="C49" s="7" t="s">
        <v>83</v>
      </c>
      <c r="D49" s="7"/>
      <c r="E49" s="36">
        <v>0</v>
      </c>
      <c r="F49" s="43"/>
      <c r="G49" s="36">
        <v>0</v>
      </c>
    </row>
    <row r="50" spans="1:7" ht="13.5" thickBot="1" x14ac:dyDescent="0.25">
      <c r="A50" s="7"/>
      <c r="B50" s="7"/>
      <c r="C50" s="9" t="s">
        <v>84</v>
      </c>
      <c r="D50" s="7"/>
      <c r="E50" s="44">
        <f>+E49+E48+E44</f>
        <v>117881665.23999999</v>
      </c>
      <c r="F50" s="40"/>
      <c r="G50" s="44">
        <v>130943885.87</v>
      </c>
    </row>
    <row r="51" spans="1:7" ht="13.5" thickTop="1" x14ac:dyDescent="0.2">
      <c r="E51" s="45"/>
      <c r="F51" s="45"/>
      <c r="G51" s="45"/>
    </row>
    <row r="52" spans="1:7" x14ac:dyDescent="0.2">
      <c r="D52" s="22" t="s">
        <v>144</v>
      </c>
      <c r="E52" s="45"/>
      <c r="F52" s="45"/>
      <c r="G52" s="45"/>
    </row>
    <row r="53" spans="1:7" x14ac:dyDescent="0.2">
      <c r="D53" s="39" t="s">
        <v>145</v>
      </c>
      <c r="E53" s="45">
        <v>10741148</v>
      </c>
      <c r="F53" s="45"/>
      <c r="G53" s="46">
        <v>11481651</v>
      </c>
    </row>
    <row r="54" spans="1:7" x14ac:dyDescent="0.2">
      <c r="D54" s="39" t="s">
        <v>146</v>
      </c>
      <c r="E54" s="45">
        <v>2337979</v>
      </c>
      <c r="F54" s="45"/>
      <c r="G54" s="46">
        <v>2943732</v>
      </c>
    </row>
  </sheetData>
  <mergeCells count="3">
    <mergeCell ref="A2:D3"/>
    <mergeCell ref="C7:D7"/>
    <mergeCell ref="C11:D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D417E-4030-47F6-8522-F1DFF738EBC4}">
  <sheetPr>
    <pageSetUpPr fitToPage="1"/>
  </sheetPr>
  <dimension ref="A1:G81"/>
  <sheetViews>
    <sheetView workbookViewId="0"/>
  </sheetViews>
  <sheetFormatPr defaultRowHeight="12.75" x14ac:dyDescent="0.2"/>
  <cols>
    <col min="1" max="1" width="5.42578125" style="30" customWidth="1"/>
    <col min="2" max="2" width="5" style="30" customWidth="1"/>
    <col min="3" max="3" width="4" style="30" customWidth="1"/>
    <col min="4" max="4" width="50.140625" style="30" customWidth="1"/>
    <col min="5" max="5" width="17.28515625" style="30" bestFit="1" customWidth="1"/>
    <col min="6" max="6" width="3" style="30" customWidth="1"/>
    <col min="7" max="7" width="17.28515625" style="30" bestFit="1" customWidth="1"/>
    <col min="8" max="16384" width="9.140625" style="30"/>
  </cols>
  <sheetData>
    <row r="1" spans="1:7" ht="18" x14ac:dyDescent="0.25">
      <c r="A1" s="25" t="s">
        <v>86</v>
      </c>
      <c r="B1" s="25"/>
      <c r="C1" s="29"/>
      <c r="D1" s="29"/>
      <c r="E1" s="12"/>
      <c r="F1" s="29"/>
      <c r="G1" s="12"/>
    </row>
    <row r="2" spans="1:7" x14ac:dyDescent="0.2">
      <c r="A2" s="55" t="s">
        <v>1</v>
      </c>
      <c r="B2" s="55"/>
      <c r="C2" s="55"/>
      <c r="D2" s="55"/>
      <c r="E2" s="14" t="s">
        <v>49</v>
      </c>
      <c r="G2" s="14" t="s">
        <v>49</v>
      </c>
    </row>
    <row r="3" spans="1:7" x14ac:dyDescent="0.2">
      <c r="A3" s="56"/>
      <c r="B3" s="56"/>
      <c r="C3" s="56"/>
      <c r="D3" s="56"/>
      <c r="E3" s="15" t="s">
        <v>140</v>
      </c>
      <c r="G3" s="15" t="s">
        <v>50</v>
      </c>
    </row>
    <row r="4" spans="1:7" x14ac:dyDescent="0.2">
      <c r="A4" s="26"/>
      <c r="B4" s="26"/>
      <c r="C4" s="26"/>
      <c r="D4" s="26"/>
      <c r="E4" s="15"/>
      <c r="G4" s="15"/>
    </row>
    <row r="5" spans="1:7" x14ac:dyDescent="0.2">
      <c r="B5" s="27" t="s">
        <v>87</v>
      </c>
      <c r="E5" s="34"/>
      <c r="F5" s="34"/>
      <c r="G5" s="34"/>
    </row>
    <row r="6" spans="1:7" x14ac:dyDescent="0.2">
      <c r="C6" s="30" t="s">
        <v>88</v>
      </c>
      <c r="E6" s="35">
        <v>46255517.890000001</v>
      </c>
      <c r="F6" s="35"/>
      <c r="G6" s="35">
        <v>47220978.93</v>
      </c>
    </row>
    <row r="7" spans="1:7" x14ac:dyDescent="0.2">
      <c r="C7" s="30" t="s">
        <v>89</v>
      </c>
      <c r="E7" s="35">
        <v>7378829.1900000004</v>
      </c>
      <c r="F7" s="35"/>
      <c r="G7" s="35">
        <v>6995604.1799999997</v>
      </c>
    </row>
    <row r="8" spans="1:7" x14ac:dyDescent="0.2">
      <c r="C8" s="30" t="s">
        <v>55</v>
      </c>
      <c r="E8" s="35">
        <v>12633946.369999999</v>
      </c>
      <c r="F8" s="35"/>
      <c r="G8" s="35">
        <v>14612655.039999999</v>
      </c>
    </row>
    <row r="9" spans="1:7" x14ac:dyDescent="0.2">
      <c r="C9" s="30" t="s">
        <v>90</v>
      </c>
      <c r="E9" s="35">
        <v>16577840.77</v>
      </c>
      <c r="F9" s="35"/>
      <c r="G9" s="35">
        <v>21368563.429999996</v>
      </c>
    </row>
    <row r="10" spans="1:7" x14ac:dyDescent="0.2">
      <c r="C10" s="30" t="s">
        <v>91</v>
      </c>
      <c r="E10" s="35">
        <v>-93959513.760000005</v>
      </c>
      <c r="F10" s="35"/>
      <c r="G10" s="35">
        <v>-96048694.202499986</v>
      </c>
    </row>
    <row r="11" spans="1:7" x14ac:dyDescent="0.2">
      <c r="C11" s="30" t="s">
        <v>92</v>
      </c>
      <c r="E11" s="35">
        <v>-36073805.969999999</v>
      </c>
      <c r="F11" s="35"/>
      <c r="G11" s="35">
        <v>-38673542.81638556</v>
      </c>
    </row>
    <row r="12" spans="1:7" x14ac:dyDescent="0.2">
      <c r="C12" s="30" t="s">
        <v>93</v>
      </c>
      <c r="E12" s="35">
        <v>-7243070.9400000004</v>
      </c>
      <c r="F12" s="35"/>
      <c r="G12" s="35">
        <v>-5619537.4300000016</v>
      </c>
    </row>
    <row r="13" spans="1:7" x14ac:dyDescent="0.2">
      <c r="C13" s="30" t="s">
        <v>94</v>
      </c>
      <c r="E13" s="35">
        <v>-2059565.2</v>
      </c>
      <c r="F13" s="35"/>
      <c r="G13" s="35">
        <v>-2330614.39</v>
      </c>
    </row>
    <row r="14" spans="1:7" x14ac:dyDescent="0.2">
      <c r="C14" s="30" t="s">
        <v>95</v>
      </c>
      <c r="E14" s="35">
        <v>323208.05</v>
      </c>
      <c r="F14" s="35"/>
      <c r="G14" s="35">
        <v>250469.23</v>
      </c>
    </row>
    <row r="15" spans="1:7" x14ac:dyDescent="0.2">
      <c r="C15" s="30" t="s">
        <v>96</v>
      </c>
      <c r="E15" s="35">
        <v>0</v>
      </c>
      <c r="F15" s="35"/>
      <c r="G15" s="35">
        <v>261471.95</v>
      </c>
    </row>
    <row r="16" spans="1:7" x14ac:dyDescent="0.2">
      <c r="C16" s="30" t="s">
        <v>97</v>
      </c>
      <c r="E16" s="36">
        <v>18133084.600000001</v>
      </c>
      <c r="F16" s="35"/>
      <c r="G16" s="36">
        <v>19022113.110000007</v>
      </c>
    </row>
    <row r="17" spans="2:7" x14ac:dyDescent="0.2">
      <c r="D17" s="27" t="s">
        <v>98</v>
      </c>
      <c r="E17" s="35">
        <v>-38033529</v>
      </c>
      <c r="F17" s="35"/>
      <c r="G17" s="35">
        <v>-32940532.968885541</v>
      </c>
    </row>
    <row r="18" spans="2:7" x14ac:dyDescent="0.2">
      <c r="E18" s="35"/>
      <c r="F18" s="35"/>
      <c r="G18" s="35"/>
    </row>
    <row r="19" spans="2:7" x14ac:dyDescent="0.2">
      <c r="B19" s="27" t="s">
        <v>99</v>
      </c>
      <c r="E19" s="35"/>
      <c r="F19" s="35"/>
      <c r="G19" s="35"/>
    </row>
    <row r="20" spans="2:7" x14ac:dyDescent="0.2">
      <c r="C20" s="30" t="s">
        <v>100</v>
      </c>
      <c r="E20" s="35">
        <v>578759.86</v>
      </c>
      <c r="F20" s="35"/>
      <c r="G20" s="35">
        <v>1284490.6700000002</v>
      </c>
    </row>
    <row r="21" spans="2:7" x14ac:dyDescent="0.2">
      <c r="C21" s="30" t="s">
        <v>101</v>
      </c>
      <c r="E21" s="35">
        <v>38585.31</v>
      </c>
      <c r="F21" s="35"/>
      <c r="G21" s="35">
        <v>37583.599999999999</v>
      </c>
    </row>
    <row r="22" spans="2:7" x14ac:dyDescent="0.2">
      <c r="C22" s="30" t="s">
        <v>102</v>
      </c>
      <c r="E22" s="36">
        <v>-27410.86</v>
      </c>
      <c r="F22" s="35"/>
      <c r="G22" s="36">
        <v>-50355.94</v>
      </c>
    </row>
    <row r="23" spans="2:7" x14ac:dyDescent="0.2">
      <c r="D23" s="27" t="s">
        <v>103</v>
      </c>
      <c r="E23" s="35">
        <v>589934.31000000006</v>
      </c>
      <c r="F23" s="35"/>
      <c r="G23" s="35">
        <v>1271718.3300000003</v>
      </c>
    </row>
    <row r="24" spans="2:7" x14ac:dyDescent="0.2">
      <c r="E24" s="35"/>
      <c r="F24" s="35"/>
      <c r="G24" s="35"/>
    </row>
    <row r="25" spans="2:7" x14ac:dyDescent="0.2">
      <c r="B25" s="27" t="s">
        <v>104</v>
      </c>
      <c r="E25" s="35"/>
      <c r="F25" s="35"/>
      <c r="G25" s="35"/>
    </row>
    <row r="26" spans="2:7" x14ac:dyDescent="0.2">
      <c r="C26" s="30" t="s">
        <v>105</v>
      </c>
      <c r="E26" s="35">
        <v>16366645.720000001</v>
      </c>
      <c r="F26" s="35"/>
      <c r="G26" s="35">
        <v>17495330.400000002</v>
      </c>
    </row>
    <row r="27" spans="2:7" x14ac:dyDescent="0.2">
      <c r="C27" s="30" t="s">
        <v>106</v>
      </c>
      <c r="E27" s="35">
        <v>-5671427.6799999997</v>
      </c>
      <c r="F27" s="35"/>
      <c r="G27" s="35">
        <v>0</v>
      </c>
    </row>
    <row r="28" spans="2:7" x14ac:dyDescent="0.2">
      <c r="C28" s="30" t="s">
        <v>80</v>
      </c>
      <c r="E28" s="35">
        <v>8073904.2800000003</v>
      </c>
      <c r="F28" s="35"/>
      <c r="G28" s="35">
        <v>4850317.3499999996</v>
      </c>
    </row>
    <row r="29" spans="2:7" x14ac:dyDescent="0.2">
      <c r="C29" s="30" t="s">
        <v>107</v>
      </c>
      <c r="E29" s="35">
        <v>-38888.300000000003</v>
      </c>
      <c r="F29" s="35"/>
      <c r="G29" s="35">
        <v>115292.19</v>
      </c>
    </row>
    <row r="30" spans="2:7" x14ac:dyDescent="0.2">
      <c r="C30" s="30" t="s">
        <v>108</v>
      </c>
      <c r="E30" s="35">
        <v>-15360820.67</v>
      </c>
      <c r="F30" s="35"/>
      <c r="G30" s="35">
        <v>-31675966.110000003</v>
      </c>
    </row>
    <row r="31" spans="2:7" x14ac:dyDescent="0.2">
      <c r="C31" s="30" t="s">
        <v>109</v>
      </c>
      <c r="E31" s="35">
        <v>-9584444.2400000002</v>
      </c>
      <c r="F31" s="35"/>
      <c r="G31" s="35">
        <v>-10770438.99</v>
      </c>
    </row>
    <row r="32" spans="2:7" x14ac:dyDescent="0.2">
      <c r="C32" s="30" t="s">
        <v>110</v>
      </c>
      <c r="E32" s="36">
        <v>-3320127.65</v>
      </c>
      <c r="F32" s="35"/>
      <c r="G32" s="36">
        <v>-6527587.1100000003</v>
      </c>
    </row>
    <row r="33" spans="2:7" x14ac:dyDescent="0.2">
      <c r="D33" s="27" t="s">
        <v>111</v>
      </c>
      <c r="E33" s="35"/>
      <c r="F33" s="35"/>
      <c r="G33" s="35"/>
    </row>
    <row r="34" spans="2:7" x14ac:dyDescent="0.2">
      <c r="D34" s="27" t="s">
        <v>112</v>
      </c>
      <c r="E34" s="35">
        <v>-9535158.5399999991</v>
      </c>
      <c r="F34" s="35"/>
      <c r="G34" s="35">
        <v>-26513052.270000003</v>
      </c>
    </row>
    <row r="35" spans="2:7" x14ac:dyDescent="0.2">
      <c r="E35" s="35"/>
      <c r="F35" s="35"/>
      <c r="G35" s="35"/>
    </row>
    <row r="36" spans="2:7" x14ac:dyDescent="0.2">
      <c r="B36" s="27" t="s">
        <v>113</v>
      </c>
      <c r="E36" s="35"/>
      <c r="F36" s="35"/>
      <c r="G36" s="35"/>
    </row>
    <row r="37" spans="2:7" x14ac:dyDescent="0.2">
      <c r="C37" s="30" t="s">
        <v>71</v>
      </c>
      <c r="E37" s="35">
        <v>34213257.409999996</v>
      </c>
      <c r="F37" s="35"/>
      <c r="G37" s="35">
        <v>36108242.680000007</v>
      </c>
    </row>
    <row r="38" spans="2:7" x14ac:dyDescent="0.2">
      <c r="C38" s="30" t="s">
        <v>107</v>
      </c>
      <c r="E38" s="35">
        <v>2429759.9</v>
      </c>
      <c r="F38" s="35"/>
      <c r="G38" s="35">
        <v>3520249.0999999987</v>
      </c>
    </row>
    <row r="39" spans="2:7" x14ac:dyDescent="0.2">
      <c r="C39" s="30" t="s">
        <v>73</v>
      </c>
      <c r="E39" s="35">
        <v>8035668</v>
      </c>
      <c r="F39" s="35"/>
      <c r="G39" s="35">
        <v>8951535</v>
      </c>
    </row>
    <row r="40" spans="2:7" x14ac:dyDescent="0.2">
      <c r="C40" s="30" t="s">
        <v>143</v>
      </c>
      <c r="E40" s="35">
        <v>1920275</v>
      </c>
      <c r="F40" s="35"/>
      <c r="G40" s="35">
        <v>0</v>
      </c>
    </row>
    <row r="41" spans="2:7" x14ac:dyDescent="0.2">
      <c r="C41" s="30" t="s">
        <v>114</v>
      </c>
      <c r="E41" s="37">
        <v>-1863519.87</v>
      </c>
      <c r="F41" s="35"/>
      <c r="G41" s="37">
        <v>-1429496.79</v>
      </c>
    </row>
    <row r="42" spans="2:7" x14ac:dyDescent="0.2">
      <c r="C42" s="30" t="s">
        <v>115</v>
      </c>
      <c r="E42" s="35">
        <v>32174980</v>
      </c>
      <c r="F42" s="35"/>
      <c r="G42" s="35">
        <v>34570261</v>
      </c>
    </row>
    <row r="43" spans="2:7" x14ac:dyDescent="0.2">
      <c r="C43" s="30" t="s">
        <v>116</v>
      </c>
      <c r="E43" s="36">
        <v>-32200694</v>
      </c>
      <c r="F43" s="35"/>
      <c r="G43" s="36">
        <v>-34546773</v>
      </c>
    </row>
    <row r="44" spans="2:7" x14ac:dyDescent="0.2">
      <c r="D44" s="27" t="s">
        <v>117</v>
      </c>
      <c r="E44" s="35"/>
      <c r="F44" s="35"/>
      <c r="G44" s="35"/>
    </row>
    <row r="45" spans="2:7" x14ac:dyDescent="0.2">
      <c r="D45" s="27" t="s">
        <v>118</v>
      </c>
      <c r="E45" s="35">
        <v>44709726.439999998</v>
      </c>
      <c r="F45" s="35"/>
      <c r="G45" s="35">
        <v>47174017.99000001</v>
      </c>
    </row>
    <row r="46" spans="2:7" x14ac:dyDescent="0.2">
      <c r="E46" s="35"/>
      <c r="F46" s="35"/>
      <c r="G46" s="35"/>
    </row>
    <row r="47" spans="2:7" x14ac:dyDescent="0.2">
      <c r="D47" s="27" t="s">
        <v>119</v>
      </c>
      <c r="E47" s="35">
        <v>-2269026.79</v>
      </c>
      <c r="F47" s="35"/>
      <c r="G47" s="35">
        <v>-11007848.918885529</v>
      </c>
    </row>
    <row r="48" spans="2:7" x14ac:dyDescent="0.2">
      <c r="E48" s="35"/>
      <c r="F48" s="35"/>
      <c r="G48" s="35"/>
    </row>
    <row r="49" spans="2:7" x14ac:dyDescent="0.2">
      <c r="B49" s="30" t="s">
        <v>120</v>
      </c>
      <c r="E49" s="36">
        <v>29352181.109999999</v>
      </c>
      <c r="F49" s="35"/>
      <c r="G49" s="36">
        <v>40360030.019999996</v>
      </c>
    </row>
    <row r="50" spans="2:7" x14ac:dyDescent="0.2">
      <c r="E50" s="37"/>
      <c r="F50" s="35"/>
      <c r="G50" s="37"/>
    </row>
    <row r="51" spans="2:7" x14ac:dyDescent="0.2">
      <c r="E51" s="35"/>
      <c r="F51" s="35"/>
      <c r="G51" s="35"/>
    </row>
    <row r="52" spans="2:7" ht="13.5" thickBot="1" x14ac:dyDescent="0.25">
      <c r="B52" s="27" t="s">
        <v>121</v>
      </c>
      <c r="E52" s="38">
        <v>27083154.32</v>
      </c>
      <c r="F52" s="35"/>
      <c r="G52" s="38">
        <v>29352181.101114467</v>
      </c>
    </row>
    <row r="53" spans="2:7" ht="13.5" thickTop="1" x14ac:dyDescent="0.2">
      <c r="E53" s="35"/>
      <c r="F53" s="35"/>
      <c r="G53" s="35"/>
    </row>
    <row r="54" spans="2:7" x14ac:dyDescent="0.2">
      <c r="E54" s="35"/>
      <c r="F54" s="35"/>
      <c r="G54" s="35"/>
    </row>
    <row r="55" spans="2:7" x14ac:dyDescent="0.2">
      <c r="B55" s="27" t="s">
        <v>122</v>
      </c>
      <c r="E55" s="35"/>
      <c r="F55" s="35"/>
      <c r="G55" s="35"/>
    </row>
    <row r="56" spans="2:7" x14ac:dyDescent="0.2">
      <c r="E56" s="35"/>
      <c r="F56" s="35"/>
      <c r="G56" s="35"/>
    </row>
    <row r="57" spans="2:7" x14ac:dyDescent="0.2">
      <c r="B57" s="30" t="s">
        <v>123</v>
      </c>
      <c r="E57" s="35">
        <v>-56402883.509999998</v>
      </c>
      <c r="F57" s="35"/>
      <c r="G57" s="35">
        <v>-55882517.010000005</v>
      </c>
    </row>
    <row r="58" spans="2:7" x14ac:dyDescent="0.2">
      <c r="B58" s="28" t="s">
        <v>124</v>
      </c>
      <c r="E58" s="35"/>
      <c r="F58" s="35"/>
      <c r="G58" s="35"/>
    </row>
    <row r="59" spans="2:7" x14ac:dyDescent="0.2">
      <c r="B59" s="28" t="s">
        <v>125</v>
      </c>
      <c r="E59" s="35"/>
      <c r="F59" s="35"/>
      <c r="G59" s="35"/>
    </row>
    <row r="60" spans="2:7" x14ac:dyDescent="0.2">
      <c r="C60" s="30" t="s">
        <v>126</v>
      </c>
      <c r="E60" s="35">
        <v>12608834.779999999</v>
      </c>
      <c r="F60" s="35"/>
      <c r="G60" s="35">
        <v>12047237.67</v>
      </c>
    </row>
    <row r="61" spans="2:7" x14ac:dyDescent="0.2">
      <c r="C61" s="30" t="s">
        <v>127</v>
      </c>
      <c r="E61" s="35"/>
      <c r="F61" s="35"/>
      <c r="G61" s="35"/>
    </row>
    <row r="62" spans="2:7" x14ac:dyDescent="0.2">
      <c r="D62" s="30" t="s">
        <v>128</v>
      </c>
      <c r="E62" s="35">
        <v>2886931.69</v>
      </c>
      <c r="F62" s="35"/>
      <c r="G62" s="35">
        <v>6963328.4299999997</v>
      </c>
    </row>
    <row r="63" spans="2:7" x14ac:dyDescent="0.2">
      <c r="D63" s="30" t="s">
        <v>8</v>
      </c>
      <c r="E63" s="35">
        <v>50574.28</v>
      </c>
      <c r="F63" s="35"/>
      <c r="G63" s="35">
        <v>-103866.4</v>
      </c>
    </row>
    <row r="64" spans="2:7" x14ac:dyDescent="0.2">
      <c r="D64" s="30" t="s">
        <v>129</v>
      </c>
      <c r="E64" s="35">
        <v>-109235.87</v>
      </c>
      <c r="F64" s="35"/>
      <c r="G64" s="35">
        <v>417318.61000000004</v>
      </c>
    </row>
    <row r="65" spans="2:7" x14ac:dyDescent="0.2">
      <c r="D65" s="30" t="s">
        <v>20</v>
      </c>
      <c r="E65" s="35">
        <v>1137434.83</v>
      </c>
      <c r="F65" s="35"/>
      <c r="G65" s="35">
        <v>-1272342.028885558</v>
      </c>
    </row>
    <row r="66" spans="2:7" x14ac:dyDescent="0.2">
      <c r="D66" s="30" t="s">
        <v>130</v>
      </c>
      <c r="E66" s="35">
        <v>-1898059</v>
      </c>
      <c r="F66" s="34"/>
      <c r="G66" s="35">
        <v>0</v>
      </c>
    </row>
    <row r="67" spans="2:7" x14ac:dyDescent="0.2">
      <c r="D67" s="30" t="s">
        <v>24</v>
      </c>
      <c r="E67" s="35">
        <v>1296432.1000000001</v>
      </c>
      <c r="F67" s="35"/>
      <c r="G67" s="35">
        <v>-327573.48000000004</v>
      </c>
    </row>
    <row r="68" spans="2:7" x14ac:dyDescent="0.2">
      <c r="D68" s="30" t="s">
        <v>25</v>
      </c>
      <c r="E68" s="35">
        <v>-132052.53</v>
      </c>
      <c r="F68" s="34"/>
      <c r="G68" s="35">
        <v>4723.4500000000044</v>
      </c>
    </row>
    <row r="69" spans="2:7" x14ac:dyDescent="0.2">
      <c r="D69" s="30" t="s">
        <v>138</v>
      </c>
      <c r="E69" s="35">
        <v>1178026.77</v>
      </c>
      <c r="F69" s="34"/>
      <c r="G69" s="35">
        <v>0</v>
      </c>
    </row>
    <row r="70" spans="2:7" x14ac:dyDescent="0.2">
      <c r="D70" s="30" t="s">
        <v>131</v>
      </c>
      <c r="E70" s="35">
        <v>5875020.1600000001</v>
      </c>
      <c r="F70" s="35"/>
      <c r="G70" s="35">
        <v>-16943017.419999998</v>
      </c>
    </row>
    <row r="71" spans="2:7" x14ac:dyDescent="0.2">
      <c r="D71" s="30" t="s">
        <v>132</v>
      </c>
      <c r="E71" s="35">
        <v>-7693219.9000000004</v>
      </c>
      <c r="F71" s="35"/>
      <c r="G71" s="35">
        <v>25207566.109999996</v>
      </c>
    </row>
    <row r="72" spans="2:7" x14ac:dyDescent="0.2">
      <c r="D72" s="30" t="s">
        <v>30</v>
      </c>
      <c r="E72" s="36">
        <v>3168667.2</v>
      </c>
      <c r="F72" s="35"/>
      <c r="G72" s="36">
        <v>-3051390.9</v>
      </c>
    </row>
    <row r="73" spans="2:7" x14ac:dyDescent="0.2">
      <c r="E73" s="35"/>
      <c r="F73" s="35"/>
      <c r="G73" s="35"/>
    </row>
    <row r="74" spans="2:7" ht="13.5" thickBot="1" x14ac:dyDescent="0.25">
      <c r="D74" s="27" t="s">
        <v>133</v>
      </c>
      <c r="E74" s="38">
        <v>-38033529</v>
      </c>
      <c r="F74" s="35"/>
      <c r="G74" s="38">
        <v>-32940532.968885556</v>
      </c>
    </row>
    <row r="75" spans="2:7" ht="13.5" thickTop="1" x14ac:dyDescent="0.2">
      <c r="E75" s="35"/>
      <c r="F75" s="35"/>
      <c r="G75" s="35"/>
    </row>
    <row r="76" spans="2:7" x14ac:dyDescent="0.2">
      <c r="E76" s="35"/>
      <c r="F76" s="35"/>
      <c r="G76" s="35"/>
    </row>
    <row r="77" spans="2:7" x14ac:dyDescent="0.2">
      <c r="B77" s="30" t="s">
        <v>134</v>
      </c>
      <c r="E77" s="35"/>
      <c r="F77" s="35"/>
      <c r="G77" s="35"/>
    </row>
    <row r="78" spans="2:7" x14ac:dyDescent="0.2">
      <c r="E78" s="35"/>
      <c r="F78" s="35"/>
      <c r="G78" s="35"/>
    </row>
    <row r="79" spans="2:7" x14ac:dyDescent="0.2">
      <c r="C79" s="30" t="s">
        <v>135</v>
      </c>
      <c r="E79" s="35">
        <v>6286</v>
      </c>
      <c r="F79" s="34"/>
      <c r="G79" s="35">
        <v>282749.31</v>
      </c>
    </row>
    <row r="80" spans="2:7" x14ac:dyDescent="0.2">
      <c r="C80" s="30" t="s">
        <v>136</v>
      </c>
      <c r="E80" s="35">
        <v>9964</v>
      </c>
      <c r="F80" s="34"/>
      <c r="G80" s="35">
        <v>25736.05</v>
      </c>
    </row>
    <row r="81" spans="5:7" ht="14.25" x14ac:dyDescent="0.2">
      <c r="E81" s="20"/>
      <c r="G81" s="20"/>
    </row>
  </sheetData>
  <mergeCells count="1">
    <mergeCell ref="A2:D3"/>
  </mergeCells>
  <pageMargins left="0.7" right="0.7" top="0.75" bottom="0.75" header="0.3" footer="0.3"/>
  <pageSetup scale="88" fitToHeight="0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 Position</vt:lpstr>
      <vt:lpstr>Rev Exp and Changes in Net Posi</vt:lpstr>
      <vt:lpstr>Cash Flows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Christianson</dc:creator>
  <cp:lastModifiedBy>Connie Christianson</cp:lastModifiedBy>
  <cp:lastPrinted>2020-01-14T15:06:26Z</cp:lastPrinted>
  <dcterms:created xsi:type="dcterms:W3CDTF">2020-01-14T14:35:35Z</dcterms:created>
  <dcterms:modified xsi:type="dcterms:W3CDTF">2020-12-16T15:47:08Z</dcterms:modified>
</cp:coreProperties>
</file>