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9\3-Campus Statements\for Webpage\"/>
    </mc:Choice>
  </mc:AlternateContent>
  <xr:revisionPtr revIDLastSave="0" documentId="13_ncr:1_{F90CAF7F-1BF9-411E-9BD8-E984DBEE2B6E}" xr6:coauthVersionLast="45" xr6:coauthVersionMax="45" xr10:uidLastSave="{00000000-0000-0000-0000-000000000000}"/>
  <bookViews>
    <workbookView xWindow="-120" yWindow="-120" windowWidth="20730" windowHeight="1116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Titles" localSheetId="0">'Statement of Net Position'!$A:$D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2" l="1"/>
  <c r="E18" i="2"/>
  <c r="G37" i="1"/>
  <c r="G18" i="1"/>
  <c r="G29" i="1"/>
  <c r="E63" i="3" l="1"/>
  <c r="E41" i="3"/>
  <c r="E37" i="3"/>
  <c r="E30" i="3"/>
  <c r="E19" i="3"/>
  <c r="E13" i="3"/>
  <c r="E12" i="2"/>
  <c r="E11" i="1"/>
  <c r="E42" i="2"/>
  <c r="E39" i="3" l="1"/>
  <c r="E43" i="3" s="1"/>
  <c r="E36" i="1" l="1"/>
  <c r="E29" i="1"/>
  <c r="E17" i="1"/>
  <c r="E18" i="1" l="1"/>
  <c r="E37" i="1"/>
  <c r="E24" i="2"/>
  <c r="E35" i="2" l="1"/>
  <c r="E39" i="2" s="1"/>
  <c r="E44" i="2" l="1"/>
</calcChain>
</file>

<file path=xl/sharedStrings.xml><?xml version="1.0" encoding="utf-8"?>
<sst xmlns="http://schemas.openxmlformats.org/spreadsheetml/2006/main" count="144" uniqueCount="122">
  <si>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</si>
  <si>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</si>
  <si>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</si>
  <si>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</si>
  <si>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</si>
  <si>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</si>
  <si>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</si>
  <si>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</si>
  <si>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</si>
  <si>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</si>
  <si>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</si>
  <si>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</si>
  <si>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</si>
  <si>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</si>
  <si>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</si>
  <si>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</si>
  <si>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</si>
  <si>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</si>
  <si>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</si>
  <si>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</si>
  <si>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</si>
  <si>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</si>
  <si>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</si>
  <si>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</si>
  <si>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</si>
  <si>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</si>
  <si>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</si>
  <si>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</si>
  <si>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</si>
  <si>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</si>
  <si>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</si>
  <si>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</si>
  <si>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</si>
  <si>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</si>
  <si>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</si>
  <si>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</si>
  <si>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</si>
  <si>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</si>
  <si>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</si>
  <si>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</si>
  <si>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</si>
  <si>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</si>
  <si>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</si>
  <si>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</si>
  <si>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</si>
  <si>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</si>
  <si>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</si>
  <si>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</si>
  <si>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</si>
  <si>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</si>
  <si>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</si>
  <si>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</si>
  <si>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</si>
  <si>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</si>
  <si>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</si>
  <si>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</si>
  <si>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</si>
  <si>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</si>
  <si>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</si>
  <si>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</si>
  <si>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</si>
  <si>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</si>
  <si>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</si>
  <si>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</si>
  <si>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</si>
  <si>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</si>
  <si>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</si>
  <si>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</si>
  <si>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</si>
  <si>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</si>
  <si>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</si>
  <si>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</si>
  <si>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</si>
  <si>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</si>
  <si>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</si>
  <si>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</si>
  <si>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</si>
  <si>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</si>
  <si>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</si>
  <si>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</si>
  <si>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</si>
  <si>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</si>
  <si>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</si>
  <si>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</si>
  <si>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</si>
  <si>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</si>
  <si>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</si>
  <si>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</si>
  <si>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</si>
  <si>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</si>
  <si>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Payments for Debt Retirement (Refundings)</t>
  </si>
  <si>
    <t>Capital Appropriations</t>
  </si>
  <si>
    <t>Net Pension Liability</t>
  </si>
  <si>
    <t>Income (Loss) Before Capital Appropriations</t>
  </si>
  <si>
    <t>Net Cash Used in Capital and Related</t>
  </si>
  <si>
    <t>Net Decrease in Cash and Cash Equivalents</t>
  </si>
  <si>
    <t>University of Wisconsin System - Extension</t>
  </si>
  <si>
    <t>Capital Assets, Net</t>
  </si>
  <si>
    <t>Restricted Net Pension Asset</t>
  </si>
  <si>
    <t>Nonexpendable</t>
  </si>
  <si>
    <t>June 30, 2018</t>
  </si>
  <si>
    <t>Other Non-Operating Expenses</t>
  </si>
  <si>
    <t>Prior Period Adjustment</t>
  </si>
  <si>
    <t>Statement of Net Position</t>
  </si>
  <si>
    <t>June 30, 2019</t>
  </si>
  <si>
    <t>Securities Lending Collateral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</si>
  <si>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</si>
  <si>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</si>
  <si>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</si>
  <si>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</si>
  <si>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</si>
  <si>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</si>
  <si>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</si>
  <si>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</si>
  <si>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Salaries</t>
  </si>
  <si>
    <t>Fringe Benefits</t>
  </si>
  <si>
    <t>Fringe Benefits Related to Noncash Pension and OPEB</t>
  </si>
  <si>
    <t>Total Salary &amp; Fringe Benefits</t>
  </si>
  <si>
    <t>Gain on Disposal of Capital Assets</t>
  </si>
  <si>
    <t>Pension Liability (Asset) and Deferred Inflows of Resources</t>
  </si>
  <si>
    <t>Deferred Outflows of Resources</t>
  </si>
  <si>
    <t>Statement of Revenues, Expenses and Changes in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</si>
</sst>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</cellStyleXfs>
  <cellXfs count="57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43" fontId="2" fillId="0" borderId="5" xfId="1" applyFont="1" applyFill="1" applyBorder="1"/>
    <xf numFmtId="43" fontId="2" fillId="0" borderId="0" xfId="0" applyNumberFormat="1" applyFont="1" applyFill="1"/>
    <xf numFmtId="43" fontId="1" fillId="0" borderId="2" xfId="1" applyFont="1" applyFill="1" applyBorder="1" applyAlignment="1">
      <alignment horizontal="center"/>
    </xf>
    <xf numFmtId="0" fontId="1" fillId="0" borderId="2" xfId="0" applyFont="1" applyBorder="1"/>
    <xf numFmtId="43" fontId="1" fillId="0" borderId="0" xfId="1" applyFont="1"/>
    <xf numFmtId="43" fontId="1" fillId="0" borderId="3" xfId="1" applyFont="1" applyBorder="1"/>
    <xf numFmtId="43" fontId="1" fillId="0" borderId="0" xfId="0" applyNumberFormat="1" applyFont="1"/>
    <xf numFmtId="0" fontId="0" fillId="0" borderId="0" xfId="0" applyFill="1"/>
    <xf numFmtId="43" fontId="2" fillId="0" borderId="6" xfId="1" applyFont="1" applyFill="1" applyBorder="1"/>
    <xf numFmtId="0" fontId="1" fillId="0" borderId="0" xfId="0" applyFont="1" applyFill="1" applyAlignment="1">
      <alignment horizontal="left" indent="1"/>
    </xf>
    <xf numFmtId="43" fontId="2" fillId="0" borderId="4" xfId="1" applyFont="1" applyFill="1" applyBorder="1"/>
    <xf numFmtId="43" fontId="1" fillId="0" borderId="4" xfId="1" applyFont="1" applyFill="1" applyBorder="1"/>
    <xf numFmtId="43" fontId="1" fillId="0" borderId="6" xfId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5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5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48" style="1" customWidth="1"/>
    <col min="5" max="5" width="14" style="8" bestFit="1" customWidth="1"/>
    <col min="6" max="6" width="2.42578125" style="9" customWidth="1"/>
    <col min="7" max="7" width="14" style="8" bestFit="1" customWidth="1"/>
    <col min="8" max="16384" width="9.140625" style="1"/>
  </cols>
  <sheetData>
    <row r="1" spans="1:9" ht="18" x14ac:dyDescent="0.25">
      <c r="A1" s="7" t="s">
        <v>103</v>
      </c>
      <c r="B1" s="2"/>
      <c r="C1" s="2"/>
      <c r="D1" s="2"/>
      <c r="E1" s="10"/>
      <c r="F1" s="21"/>
      <c r="G1" s="21"/>
    </row>
    <row r="2" spans="1:9" ht="18" x14ac:dyDescent="0.25">
      <c r="A2" s="4" t="s">
        <v>96</v>
      </c>
      <c r="B2" s="6"/>
      <c r="C2" s="4"/>
      <c r="D2" s="4"/>
      <c r="E2" s="27">
        <v>43646</v>
      </c>
      <c r="F2" s="20"/>
      <c r="G2" s="27">
        <v>43281</v>
      </c>
    </row>
    <row r="3" spans="1:9" x14ac:dyDescent="0.2">
      <c r="F3" s="8"/>
    </row>
    <row r="4" spans="1:9" x14ac:dyDescent="0.2">
      <c r="B4" s="5" t="s">
        <v>0</v>
      </c>
      <c r="F4" s="8"/>
    </row>
    <row r="5" spans="1:9" x14ac:dyDescent="0.2">
      <c r="B5" s="1" t="s">
        <v>21</v>
      </c>
      <c r="F5" s="8"/>
    </row>
    <row r="6" spans="1:9" ht="12.75" customHeight="1" x14ac:dyDescent="0.2">
      <c r="C6" s="1" t="s">
        <v>1</v>
      </c>
      <c r="E6" s="8">
        <v>31967558.140000001</v>
      </c>
      <c r="F6" s="8"/>
      <c r="G6" s="8">
        <v>37443655.170000002</v>
      </c>
    </row>
    <row r="7" spans="1:9" ht="12.75" customHeight="1" x14ac:dyDescent="0.2">
      <c r="C7" s="23" t="s">
        <v>105</v>
      </c>
      <c r="E7" s="8">
        <v>2328058.83</v>
      </c>
      <c r="F7" s="8"/>
      <c r="G7" s="8">
        <v>1857628.67</v>
      </c>
    </row>
    <row r="8" spans="1:9" x14ac:dyDescent="0.2">
      <c r="C8" s="1" t="s">
        <v>2</v>
      </c>
      <c r="E8" s="8">
        <v>6169050.9699999997</v>
      </c>
      <c r="F8" s="8"/>
      <c r="G8" s="8">
        <v>6235632.3099999996</v>
      </c>
    </row>
    <row r="9" spans="1:9" x14ac:dyDescent="0.2">
      <c r="C9" s="1" t="s">
        <v>3</v>
      </c>
      <c r="E9" s="8">
        <v>0</v>
      </c>
      <c r="F9" s="8"/>
      <c r="G9" s="8">
        <v>598779.32000000007</v>
      </c>
    </row>
    <row r="10" spans="1:9" x14ac:dyDescent="0.2">
      <c r="C10" s="1" t="s">
        <v>4</v>
      </c>
      <c r="E10" s="21">
        <v>486383</v>
      </c>
      <c r="F10" s="8"/>
      <c r="G10" s="21">
        <v>-52544.04</v>
      </c>
      <c r="I10" s="23"/>
    </row>
    <row r="11" spans="1:9" x14ac:dyDescent="0.2">
      <c r="D11" s="1" t="s">
        <v>5</v>
      </c>
      <c r="E11" s="8">
        <f>+SUM(E6:E10)</f>
        <v>40951050.939999998</v>
      </c>
      <c r="F11" s="8"/>
      <c r="G11" s="8">
        <v>46083151.430000007</v>
      </c>
    </row>
    <row r="12" spans="1:9" x14ac:dyDescent="0.2">
      <c r="F12" s="8"/>
    </row>
    <row r="13" spans="1:9" x14ac:dyDescent="0.2">
      <c r="B13" s="1" t="s">
        <v>6</v>
      </c>
      <c r="F13" s="8"/>
    </row>
    <row r="14" spans="1:9" x14ac:dyDescent="0.2">
      <c r="C14" s="1" t="s">
        <v>7</v>
      </c>
      <c r="E14" s="8">
        <v>9938453.7400000002</v>
      </c>
      <c r="F14" s="8"/>
      <c r="G14" s="8">
        <v>7349549.2400000002</v>
      </c>
    </row>
    <row r="15" spans="1:9" x14ac:dyDescent="0.2">
      <c r="C15" s="23" t="s">
        <v>97</v>
      </c>
      <c r="D15" s="43"/>
      <c r="E15" s="8">
        <v>25072895.899999999</v>
      </c>
      <c r="F15" s="8"/>
      <c r="G15" s="8">
        <v>28443399.890000001</v>
      </c>
    </row>
    <row r="16" spans="1:9" x14ac:dyDescent="0.2">
      <c r="C16" s="23" t="s">
        <v>98</v>
      </c>
      <c r="E16" s="8">
        <v>0</v>
      </c>
      <c r="F16" s="8"/>
      <c r="G16" s="8">
        <v>12329081.32</v>
      </c>
    </row>
    <row r="17" spans="2:7" x14ac:dyDescent="0.2">
      <c r="D17" s="1" t="s">
        <v>8</v>
      </c>
      <c r="E17" s="42">
        <f>+SUM(E14:E16)</f>
        <v>35011349.640000001</v>
      </c>
      <c r="F17" s="8"/>
      <c r="G17" s="42">
        <v>48122030.450000003</v>
      </c>
    </row>
    <row r="18" spans="2:7" s="5" customFormat="1" x14ac:dyDescent="0.2">
      <c r="D18" s="5" t="s">
        <v>9</v>
      </c>
      <c r="E18" s="21">
        <f>+E11+E17</f>
        <v>75962400.579999998</v>
      </c>
      <c r="F18" s="8"/>
      <c r="G18" s="21">
        <f>+G17+G11</f>
        <v>94205181.88000001</v>
      </c>
    </row>
    <row r="19" spans="2:7" x14ac:dyDescent="0.2">
      <c r="F19" s="8"/>
    </row>
    <row r="20" spans="2:7" x14ac:dyDescent="0.2">
      <c r="B20" s="19" t="s">
        <v>87</v>
      </c>
      <c r="C20" s="32"/>
      <c r="D20" s="32"/>
      <c r="E20" s="37">
        <v>21734493.280000001</v>
      </c>
      <c r="F20" s="8"/>
      <c r="G20" s="37">
        <v>21734493.280000001</v>
      </c>
    </row>
    <row r="21" spans="2:7" x14ac:dyDescent="0.2">
      <c r="F21" s="8"/>
    </row>
    <row r="22" spans="2:7" x14ac:dyDescent="0.2">
      <c r="B22" s="5" t="s">
        <v>10</v>
      </c>
      <c r="F22" s="8"/>
    </row>
    <row r="23" spans="2:7" x14ac:dyDescent="0.2">
      <c r="B23" s="1" t="s">
        <v>11</v>
      </c>
      <c r="F23" s="8"/>
    </row>
    <row r="24" spans="2:7" x14ac:dyDescent="0.2">
      <c r="C24" s="1" t="s">
        <v>12</v>
      </c>
      <c r="E24" s="8">
        <v>1817083.15</v>
      </c>
      <c r="F24" s="8"/>
      <c r="G24" s="8">
        <v>3366857.05</v>
      </c>
    </row>
    <row r="25" spans="2:7" ht="12.75" customHeight="1" x14ac:dyDescent="0.2">
      <c r="C25" s="23" t="s">
        <v>105</v>
      </c>
      <c r="E25" s="8">
        <v>2328058.83</v>
      </c>
      <c r="F25" s="8"/>
      <c r="G25" s="8">
        <v>1857628.67</v>
      </c>
    </row>
    <row r="26" spans="2:7" x14ac:dyDescent="0.2">
      <c r="C26" s="1" t="s">
        <v>13</v>
      </c>
      <c r="E26" s="8">
        <v>596910.61</v>
      </c>
      <c r="F26" s="8"/>
      <c r="G26" s="8">
        <v>334414.27</v>
      </c>
    </row>
    <row r="27" spans="2:7" x14ac:dyDescent="0.2">
      <c r="C27" s="1" t="s">
        <v>38</v>
      </c>
      <c r="E27" s="8">
        <v>2876303.66</v>
      </c>
      <c r="F27" s="8"/>
      <c r="G27" s="8">
        <v>2892704.55</v>
      </c>
    </row>
    <row r="28" spans="2:7" x14ac:dyDescent="0.2">
      <c r="C28" s="1" t="s">
        <v>14</v>
      </c>
      <c r="E28" s="21">
        <v>3147963.23</v>
      </c>
      <c r="F28" s="8"/>
      <c r="G28" s="21">
        <v>3190526.33</v>
      </c>
    </row>
    <row r="29" spans="2:7" x14ac:dyDescent="0.2">
      <c r="D29" s="1" t="s">
        <v>15</v>
      </c>
      <c r="E29" s="8">
        <f>+SUM(E24:E28)</f>
        <v>10766319.48</v>
      </c>
      <c r="F29" s="8"/>
      <c r="G29" s="8">
        <f>SUM(G24:G28)</f>
        <v>11642130.869999999</v>
      </c>
    </row>
    <row r="30" spans="2:7" x14ac:dyDescent="0.2">
      <c r="F30" s="8"/>
    </row>
    <row r="31" spans="2:7" x14ac:dyDescent="0.2">
      <c r="B31" s="1" t="s">
        <v>16</v>
      </c>
      <c r="F31" s="8"/>
    </row>
    <row r="32" spans="2:7" x14ac:dyDescent="0.2">
      <c r="C32" s="1" t="s">
        <v>13</v>
      </c>
      <c r="E32" s="8">
        <v>4745682.71</v>
      </c>
      <c r="F32" s="8"/>
      <c r="G32" s="8">
        <v>5003158.03</v>
      </c>
    </row>
    <row r="33" spans="2:7" s="3" customFormat="1" x14ac:dyDescent="0.2">
      <c r="C33" s="3" t="s">
        <v>14</v>
      </c>
      <c r="E33" s="8">
        <v>2677175.56</v>
      </c>
      <c r="F33" s="8"/>
      <c r="G33" s="8">
        <v>2744145.47</v>
      </c>
    </row>
    <row r="34" spans="2:7" s="3" customFormat="1" x14ac:dyDescent="0.2">
      <c r="C34" s="23" t="s">
        <v>88</v>
      </c>
      <c r="D34" s="1"/>
      <c r="E34" s="8">
        <v>12780442.77</v>
      </c>
      <c r="F34" s="8"/>
      <c r="G34" s="8">
        <v>15770509.369999999</v>
      </c>
    </row>
    <row r="35" spans="2:7" x14ac:dyDescent="0.2">
      <c r="C35" s="23" t="s">
        <v>92</v>
      </c>
      <c r="E35" s="21">
        <v>13841382.58</v>
      </c>
      <c r="F35" s="8"/>
      <c r="G35" s="21">
        <v>0</v>
      </c>
    </row>
    <row r="36" spans="2:7" x14ac:dyDescent="0.2">
      <c r="D36" s="1" t="s">
        <v>17</v>
      </c>
      <c r="E36" s="21">
        <f>+SUM(E32:E35)</f>
        <v>34044683.619999997</v>
      </c>
      <c r="F36" s="8"/>
      <c r="G36" s="21">
        <v>23517812.869999997</v>
      </c>
    </row>
    <row r="37" spans="2:7" s="5" customFormat="1" x14ac:dyDescent="0.2">
      <c r="D37" s="5" t="s">
        <v>18</v>
      </c>
      <c r="E37" s="21">
        <f>+E36+E29</f>
        <v>44811003.099999994</v>
      </c>
      <c r="F37" s="8"/>
      <c r="G37" s="21">
        <f>+G36+G29</f>
        <v>35159943.739999995</v>
      </c>
    </row>
    <row r="38" spans="2:7" x14ac:dyDescent="0.2">
      <c r="F38" s="8"/>
    </row>
    <row r="39" spans="2:7" x14ac:dyDescent="0.2">
      <c r="B39" s="5" t="s">
        <v>89</v>
      </c>
      <c r="E39" s="21">
        <v>24497917.34</v>
      </c>
      <c r="F39" s="8"/>
      <c r="G39" s="21">
        <v>26235619.02</v>
      </c>
    </row>
    <row r="40" spans="2:7" x14ac:dyDescent="0.2">
      <c r="F40" s="8"/>
    </row>
    <row r="41" spans="2:7" x14ac:dyDescent="0.2">
      <c r="B41" s="5" t="s">
        <v>40</v>
      </c>
      <c r="F41" s="8"/>
    </row>
    <row r="42" spans="2:7" x14ac:dyDescent="0.2">
      <c r="C42" s="23" t="s">
        <v>42</v>
      </c>
      <c r="E42" s="31">
        <v>19730302.579999998</v>
      </c>
      <c r="F42" s="8"/>
      <c r="G42" s="8">
        <v>23105827.59</v>
      </c>
    </row>
    <row r="43" spans="2:7" x14ac:dyDescent="0.2">
      <c r="C43" s="1" t="s">
        <v>19</v>
      </c>
      <c r="E43" s="31"/>
      <c r="F43" s="8"/>
    </row>
    <row r="44" spans="2:7" x14ac:dyDescent="0.2">
      <c r="D44" s="23" t="s">
        <v>99</v>
      </c>
      <c r="E44" s="31">
        <v>69871.740000000005</v>
      </c>
      <c r="F44" s="8"/>
      <c r="G44" s="8">
        <v>40688.03</v>
      </c>
    </row>
    <row r="45" spans="2:7" x14ac:dyDescent="0.2">
      <c r="C45" s="23"/>
      <c r="D45" s="23" t="s">
        <v>106</v>
      </c>
      <c r="E45" s="31"/>
      <c r="F45" s="8"/>
    </row>
    <row r="46" spans="2:7" x14ac:dyDescent="0.2">
      <c r="C46" s="23"/>
      <c r="D46" s="51" t="s">
        <v>107</v>
      </c>
      <c r="E46" s="31">
        <v>0</v>
      </c>
      <c r="F46" s="8"/>
      <c r="G46" s="31">
        <v>12329081.32</v>
      </c>
    </row>
    <row r="47" spans="2:7" s="5" customFormat="1" x14ac:dyDescent="0.2">
      <c r="C47" s="23"/>
      <c r="D47" s="51" t="s">
        <v>108</v>
      </c>
      <c r="E47" s="25">
        <v>1594355.84</v>
      </c>
      <c r="G47" s="25">
        <v>1367451.54</v>
      </c>
    </row>
    <row r="48" spans="2:7" x14ac:dyDescent="0.2">
      <c r="C48" s="23"/>
      <c r="D48" s="51" t="s">
        <v>109</v>
      </c>
      <c r="E48" s="31">
        <v>21659063.800000001</v>
      </c>
      <c r="G48" s="31">
        <v>22342796.829999998</v>
      </c>
    </row>
    <row r="49" spans="3:7" x14ac:dyDescent="0.2">
      <c r="C49" s="23"/>
      <c r="D49" s="51" t="s">
        <v>110</v>
      </c>
      <c r="E49" s="31">
        <v>1126894.99</v>
      </c>
      <c r="G49" s="31">
        <v>0</v>
      </c>
    </row>
    <row r="50" spans="3:7" x14ac:dyDescent="0.2">
      <c r="C50" s="23"/>
      <c r="D50" s="51" t="s">
        <v>111</v>
      </c>
      <c r="E50" s="31">
        <v>366.93</v>
      </c>
      <c r="G50" s="31">
        <v>0</v>
      </c>
    </row>
    <row r="51" spans="3:7" x14ac:dyDescent="0.2">
      <c r="C51" s="23"/>
      <c r="D51" s="51" t="s">
        <v>112</v>
      </c>
      <c r="E51" s="31">
        <v>115.999999998072</v>
      </c>
      <c r="G51" s="31">
        <v>1860.0000000037301</v>
      </c>
    </row>
    <row r="52" spans="3:7" x14ac:dyDescent="0.2">
      <c r="C52" s="23"/>
      <c r="D52" s="23" t="s">
        <v>113</v>
      </c>
      <c r="E52" s="31">
        <v>24380797.559999999</v>
      </c>
      <c r="G52" s="31">
        <v>36041189.689999998</v>
      </c>
    </row>
    <row r="53" spans="3:7" x14ac:dyDescent="0.2">
      <c r="C53" s="23" t="s">
        <v>20</v>
      </c>
      <c r="D53" s="23"/>
      <c r="E53" s="31">
        <v>132525</v>
      </c>
      <c r="G53" s="31">
        <v>-4643592.8699999899</v>
      </c>
    </row>
    <row r="54" spans="3:7" ht="13.5" thickBot="1" x14ac:dyDescent="0.25">
      <c r="C54" s="23"/>
      <c r="D54" s="23" t="s">
        <v>41</v>
      </c>
      <c r="E54" s="54">
        <v>44313496.880000003</v>
      </c>
      <c r="F54" s="8"/>
      <c r="G54" s="50">
        <v>54544112.439999998</v>
      </c>
    </row>
    <row r="55" spans="3:7" ht="13.5" thickTop="1" x14ac:dyDescent="0.2"/>
  </sheetData>
  <phoneticPr fontId="0" type="noConversion"/>
  <printOptions horizontalCentered="1"/>
  <pageMargins left="0.5" right="0.5" top="0.5" bottom="0.75" header="0.5" footer="0.5"/>
  <pageSetup fitToHeight="2" orientation="portrait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workbookViewId="0"/>
  </sheetViews>
  <sheetFormatPr defaultRowHeight="12.75" x14ac:dyDescent="0.2"/>
  <cols>
    <col min="1" max="1" width="2.85546875" customWidth="1"/>
    <col min="2" max="2" width="5.42578125" customWidth="1"/>
    <col min="3" max="3" width="5.28515625" customWidth="1"/>
    <col min="4" max="4" width="50" customWidth="1"/>
    <col min="5" max="5" width="15" bestFit="1" customWidth="1"/>
    <col min="6" max="6" width="2" style="24" bestFit="1" customWidth="1"/>
    <col min="7" max="7" width="15" bestFit="1" customWidth="1"/>
    <col min="8" max="8" width="15" style="41" customWidth="1"/>
    <col min="9" max="9" width="9.140625" style="49"/>
  </cols>
  <sheetData>
    <row r="1" spans="1:9" s="1" customFormat="1" ht="18" x14ac:dyDescent="0.25">
      <c r="A1" s="13" t="s">
        <v>121</v>
      </c>
      <c r="B1" s="13"/>
      <c r="C1" s="14"/>
      <c r="D1" s="14"/>
      <c r="E1" s="26"/>
      <c r="F1" s="14"/>
      <c r="G1" s="44"/>
      <c r="H1" s="8"/>
    </row>
    <row r="2" spans="1:9" s="1" customFormat="1" ht="12.75" customHeight="1" x14ac:dyDescent="0.2">
      <c r="A2" s="55" t="s">
        <v>96</v>
      </c>
      <c r="B2" s="55"/>
      <c r="C2" s="55"/>
      <c r="D2" s="55"/>
      <c r="E2" s="29" t="s">
        <v>82</v>
      </c>
      <c r="F2" s="12"/>
      <c r="G2" s="22" t="s">
        <v>82</v>
      </c>
      <c r="H2" s="39"/>
    </row>
    <row r="3" spans="1:9" s="1" customFormat="1" x14ac:dyDescent="0.2">
      <c r="A3" s="56"/>
      <c r="B3" s="56"/>
      <c r="C3" s="56"/>
      <c r="D3" s="56"/>
      <c r="E3" s="35" t="s">
        <v>104</v>
      </c>
      <c r="F3" s="12"/>
      <c r="G3" s="35" t="s">
        <v>100</v>
      </c>
      <c r="H3" s="40"/>
    </row>
    <row r="4" spans="1:9" s="1" customFormat="1" x14ac:dyDescent="0.2">
      <c r="A4" s="15" t="s">
        <v>22</v>
      </c>
      <c r="B4" s="15"/>
      <c r="C4" s="15"/>
      <c r="D4" s="16"/>
      <c r="E4" s="28"/>
      <c r="F4" s="17"/>
      <c r="G4" s="18"/>
      <c r="H4" s="18"/>
    </row>
    <row r="5" spans="1:9" s="1" customFormat="1" x14ac:dyDescent="0.2">
      <c r="A5" s="12"/>
      <c r="B5" s="19" t="s">
        <v>23</v>
      </c>
      <c r="C5" s="12"/>
      <c r="D5" s="12"/>
      <c r="E5" s="24"/>
      <c r="F5" s="12"/>
      <c r="G5" s="8"/>
      <c r="H5" s="8"/>
    </row>
    <row r="6" spans="1:9" s="1" customFormat="1" x14ac:dyDescent="0.2">
      <c r="C6" s="32" t="s">
        <v>50</v>
      </c>
      <c r="E6" s="31">
        <v>9782314.9000000004</v>
      </c>
      <c r="G6" s="8">
        <v>8538930.6400000006</v>
      </c>
      <c r="H6" s="8"/>
    </row>
    <row r="7" spans="1:9" s="1" customFormat="1" x14ac:dyDescent="0.2">
      <c r="C7" s="1" t="s">
        <v>24</v>
      </c>
      <c r="E7" s="31">
        <v>1392823.81</v>
      </c>
      <c r="G7" s="8">
        <v>15936308.98</v>
      </c>
      <c r="H7" s="8"/>
    </row>
    <row r="8" spans="1:9" s="1" customFormat="1" x14ac:dyDescent="0.2">
      <c r="C8" s="1" t="s">
        <v>25</v>
      </c>
      <c r="E8" s="31">
        <v>36336214.140000001</v>
      </c>
      <c r="G8" s="8">
        <v>18555484.740000002</v>
      </c>
      <c r="H8" s="8"/>
    </row>
    <row r="9" spans="1:9" s="1" customFormat="1" x14ac:dyDescent="0.2">
      <c r="C9" s="1" t="s">
        <v>26</v>
      </c>
      <c r="E9" s="31">
        <v>17656242.960000001</v>
      </c>
      <c r="G9" s="8">
        <v>19013074.039999999</v>
      </c>
      <c r="H9" s="8"/>
    </row>
    <row r="10" spans="1:9" s="1" customFormat="1" x14ac:dyDescent="0.2">
      <c r="C10" s="23" t="s">
        <v>52</v>
      </c>
      <c r="E10" s="31">
        <v>4720</v>
      </c>
      <c r="G10" s="8">
        <v>-24997.25</v>
      </c>
      <c r="H10" s="8"/>
      <c r="I10" s="23"/>
    </row>
    <row r="11" spans="1:9" s="1" customFormat="1" x14ac:dyDescent="0.2">
      <c r="C11" s="1" t="s">
        <v>27</v>
      </c>
      <c r="E11" s="30">
        <v>1181954.5900000101</v>
      </c>
      <c r="F11" s="3"/>
      <c r="G11" s="10">
        <v>288444.87</v>
      </c>
      <c r="H11" s="8"/>
    </row>
    <row r="12" spans="1:9" s="1" customFormat="1" x14ac:dyDescent="0.2">
      <c r="D12" s="5" t="s">
        <v>28</v>
      </c>
      <c r="E12" s="8">
        <f>+SUM(E6:E11)</f>
        <v>66354270.400000013</v>
      </c>
      <c r="F12" s="5"/>
      <c r="G12" s="8">
        <v>62307246.019999996</v>
      </c>
      <c r="H12" s="8"/>
    </row>
    <row r="13" spans="1:9" s="1" customFormat="1" x14ac:dyDescent="0.2">
      <c r="E13" s="24"/>
      <c r="G13" s="8"/>
      <c r="H13" s="8"/>
    </row>
    <row r="14" spans="1:9" s="1" customFormat="1" x14ac:dyDescent="0.2">
      <c r="B14" s="5" t="s">
        <v>29</v>
      </c>
      <c r="E14" s="24"/>
      <c r="G14" s="8"/>
      <c r="H14" s="8"/>
    </row>
    <row r="15" spans="1:9" s="1" customFormat="1" x14ac:dyDescent="0.2">
      <c r="C15" s="32" t="s">
        <v>114</v>
      </c>
      <c r="D15" s="32"/>
      <c r="E15" s="31">
        <v>63865474.369999997</v>
      </c>
      <c r="G15" s="8">
        <v>65848023.259999998</v>
      </c>
      <c r="H15" s="8"/>
    </row>
    <row r="16" spans="1:9" s="1" customFormat="1" x14ac:dyDescent="0.2">
      <c r="C16" s="32" t="s">
        <v>115</v>
      </c>
      <c r="D16" s="32"/>
      <c r="E16" s="31">
        <v>23826155.879999999</v>
      </c>
      <c r="G16" s="8">
        <v>24165341.539999999</v>
      </c>
      <c r="H16" s="8"/>
    </row>
    <row r="17" spans="2:8" s="1" customFormat="1" x14ac:dyDescent="0.2">
      <c r="C17" s="32" t="s">
        <v>116</v>
      </c>
      <c r="D17" s="32"/>
      <c r="E17" s="31">
        <v>5518268.0599999996</v>
      </c>
      <c r="G17" s="8">
        <v>1444381.05</v>
      </c>
      <c r="H17" s="8"/>
    </row>
    <row r="18" spans="2:8" s="1" customFormat="1" x14ac:dyDescent="0.2">
      <c r="C18" s="32"/>
      <c r="D18" s="32" t="s">
        <v>117</v>
      </c>
      <c r="E18" s="53">
        <f>SUM(E15:E17)</f>
        <v>93209898.310000002</v>
      </c>
      <c r="G18" s="52">
        <v>91457745.849999994</v>
      </c>
      <c r="H18" s="8"/>
    </row>
    <row r="19" spans="2:8" s="1" customFormat="1" x14ac:dyDescent="0.2">
      <c r="E19" s="31"/>
      <c r="G19" s="8"/>
      <c r="H19" s="8"/>
    </row>
    <row r="20" spans="2:8" s="1" customFormat="1" x14ac:dyDescent="0.2">
      <c r="C20" s="1" t="s">
        <v>30</v>
      </c>
      <c r="E20" s="31">
        <v>28981590.09</v>
      </c>
      <c r="G20" s="8">
        <v>25333949.500000004</v>
      </c>
      <c r="H20" s="8"/>
    </row>
    <row r="21" spans="2:8" s="1" customFormat="1" x14ac:dyDescent="0.2">
      <c r="C21" s="1" t="s">
        <v>31</v>
      </c>
      <c r="E21" s="31">
        <v>2035589.78</v>
      </c>
      <c r="G21" s="8">
        <v>1912407.49</v>
      </c>
      <c r="H21" s="8"/>
    </row>
    <row r="22" spans="2:8" s="1" customFormat="1" x14ac:dyDescent="0.2">
      <c r="C22" s="1" t="s">
        <v>32</v>
      </c>
      <c r="E22" s="30">
        <v>1936831.44</v>
      </c>
      <c r="F22" s="3"/>
      <c r="G22" s="21">
        <v>2189640.2999999998</v>
      </c>
      <c r="H22" s="8"/>
    </row>
    <row r="23" spans="2:8" s="1" customFormat="1" x14ac:dyDescent="0.2">
      <c r="D23" s="5" t="s">
        <v>33</v>
      </c>
      <c r="E23" s="30">
        <f>+SUM(E18:E22)</f>
        <v>126163909.62</v>
      </c>
      <c r="F23" s="3"/>
      <c r="G23" s="21">
        <v>120893743.13999999</v>
      </c>
      <c r="H23" s="8"/>
    </row>
    <row r="24" spans="2:8" s="1" customFormat="1" x14ac:dyDescent="0.2">
      <c r="D24" s="5" t="s">
        <v>46</v>
      </c>
      <c r="E24" s="8">
        <f>+E12-E23</f>
        <v>-59809639.219999991</v>
      </c>
      <c r="F24" s="5"/>
      <c r="G24" s="8">
        <v>-58586497.11999999</v>
      </c>
      <c r="H24" s="8"/>
    </row>
    <row r="25" spans="2:8" s="1" customFormat="1" x14ac:dyDescent="0.2">
      <c r="E25" s="24"/>
      <c r="G25" s="8"/>
      <c r="H25" s="8"/>
    </row>
    <row r="26" spans="2:8" s="1" customFormat="1" x14ac:dyDescent="0.2">
      <c r="B26" s="5" t="s">
        <v>34</v>
      </c>
      <c r="E26" s="24"/>
      <c r="G26" s="8"/>
      <c r="H26" s="8"/>
    </row>
    <row r="27" spans="2:8" s="1" customFormat="1" x14ac:dyDescent="0.2">
      <c r="C27" s="1" t="s">
        <v>35</v>
      </c>
      <c r="E27" s="31">
        <v>50311287.189999998</v>
      </c>
      <c r="G27" s="8">
        <v>53970262.839999996</v>
      </c>
      <c r="H27" s="8"/>
    </row>
    <row r="28" spans="2:8" s="1" customFormat="1" x14ac:dyDescent="0.2">
      <c r="C28" s="1" t="s">
        <v>36</v>
      </c>
      <c r="E28" s="31">
        <v>12552573.130000001</v>
      </c>
      <c r="G28" s="8">
        <v>9298855.7400000002</v>
      </c>
      <c r="H28" s="8"/>
    </row>
    <row r="29" spans="2:8" s="1" customFormat="1" x14ac:dyDescent="0.2">
      <c r="C29" s="23" t="s">
        <v>45</v>
      </c>
      <c r="E29" s="31">
        <v>1425340.81</v>
      </c>
      <c r="F29" s="3"/>
      <c r="G29" s="8">
        <v>1636281.27</v>
      </c>
      <c r="H29" s="8"/>
    </row>
    <row r="30" spans="2:8" s="1" customFormat="1" x14ac:dyDescent="0.2">
      <c r="C30" s="23" t="s">
        <v>118</v>
      </c>
      <c r="E30" s="31">
        <v>-45246.26</v>
      </c>
      <c r="F30" s="3"/>
      <c r="G30" s="8">
        <v>0</v>
      </c>
      <c r="H30" s="8"/>
    </row>
    <row r="31" spans="2:8" s="1" customFormat="1" x14ac:dyDescent="0.2">
      <c r="C31" s="1" t="s">
        <v>37</v>
      </c>
      <c r="E31" s="31">
        <v>952.11</v>
      </c>
      <c r="G31" s="8">
        <v>-150639.17000000001</v>
      </c>
      <c r="H31" s="8"/>
    </row>
    <row r="32" spans="2:8" s="1" customFormat="1" x14ac:dyDescent="0.2">
      <c r="C32" s="1" t="s">
        <v>39</v>
      </c>
      <c r="E32" s="31">
        <v>-1419445.12</v>
      </c>
      <c r="G32" s="8">
        <v>-2092887.44</v>
      </c>
      <c r="H32" s="8"/>
    </row>
    <row r="33" spans="2:8" s="1" customFormat="1" x14ac:dyDescent="0.2">
      <c r="C33" s="23" t="s">
        <v>101</v>
      </c>
      <c r="E33" s="30">
        <v>-13800436.49</v>
      </c>
      <c r="F33" s="3"/>
      <c r="G33" s="21">
        <v>-1125724.0199999998</v>
      </c>
      <c r="H33" s="8"/>
    </row>
    <row r="34" spans="2:8" s="1" customFormat="1" x14ac:dyDescent="0.2">
      <c r="E34" s="24"/>
      <c r="G34" s="8"/>
      <c r="H34" s="8"/>
    </row>
    <row r="35" spans="2:8" s="1" customFormat="1" x14ac:dyDescent="0.2">
      <c r="D35" s="23" t="s">
        <v>93</v>
      </c>
      <c r="E35" s="8">
        <f>+SUM(E24:E33)</f>
        <v>-10784613.849999992</v>
      </c>
      <c r="G35" s="8">
        <v>2949652.1000000061</v>
      </c>
      <c r="H35" s="8"/>
    </row>
    <row r="36" spans="2:8" s="1" customFormat="1" x14ac:dyDescent="0.2">
      <c r="E36" s="24"/>
      <c r="G36" s="8"/>
      <c r="H36" s="8"/>
    </row>
    <row r="37" spans="2:8" s="1" customFormat="1" x14ac:dyDescent="0.2">
      <c r="C37" s="23" t="s">
        <v>91</v>
      </c>
      <c r="E37" s="33">
        <v>553998.32999989006</v>
      </c>
      <c r="G37" s="8">
        <v>316856.15999999997</v>
      </c>
      <c r="H37" s="8"/>
    </row>
    <row r="38" spans="2:8" s="1" customFormat="1" x14ac:dyDescent="0.2">
      <c r="E38" s="25"/>
      <c r="G38" s="9"/>
      <c r="H38" s="8"/>
    </row>
    <row r="39" spans="2:8" s="1" customFormat="1" x14ac:dyDescent="0.2">
      <c r="D39" s="5" t="s">
        <v>47</v>
      </c>
      <c r="E39" s="8">
        <f>+E35+E37</f>
        <v>-10230615.520000102</v>
      </c>
      <c r="F39" s="5"/>
      <c r="G39" s="8">
        <v>3266508.2600000598</v>
      </c>
      <c r="H39" s="8"/>
    </row>
    <row r="40" spans="2:8" s="1" customFormat="1" x14ac:dyDescent="0.2">
      <c r="E40" s="24"/>
      <c r="G40" s="8"/>
      <c r="H40" s="8"/>
    </row>
    <row r="41" spans="2:8" s="1" customFormat="1" x14ac:dyDescent="0.2">
      <c r="B41" s="5" t="s">
        <v>40</v>
      </c>
      <c r="E41" s="24"/>
      <c r="G41" s="8"/>
      <c r="H41" s="8"/>
    </row>
    <row r="42" spans="2:8" s="1" customFormat="1" x14ac:dyDescent="0.2">
      <c r="C42" s="23" t="s">
        <v>43</v>
      </c>
      <c r="E42" s="31">
        <f>+G44</f>
        <v>54544112.400000103</v>
      </c>
      <c r="F42" s="3"/>
      <c r="G42" s="8">
        <v>58193786.149999991</v>
      </c>
      <c r="H42" s="8"/>
    </row>
    <row r="43" spans="2:8" s="1" customFormat="1" x14ac:dyDescent="0.2">
      <c r="C43" s="23"/>
      <c r="D43" s="23" t="s">
        <v>102</v>
      </c>
      <c r="E43" s="30">
        <v>0</v>
      </c>
      <c r="F43" s="9"/>
      <c r="G43" s="21">
        <v>-6916182.0099999998</v>
      </c>
      <c r="H43" s="8"/>
    </row>
    <row r="44" spans="2:8" s="1" customFormat="1" ht="13.5" thickBot="1" x14ac:dyDescent="0.25">
      <c r="C44" s="5" t="s">
        <v>44</v>
      </c>
      <c r="E44" s="11">
        <f>+SUM(E39:E43)</f>
        <v>44313496.880000003</v>
      </c>
      <c r="F44" s="3"/>
      <c r="G44" s="11">
        <v>54544112.400000103</v>
      </c>
      <c r="H44" s="8"/>
    </row>
    <row r="45" spans="2:8" s="1" customFormat="1" ht="13.5" thickTop="1" x14ac:dyDescent="0.2">
      <c r="E45" s="8"/>
      <c r="G45" s="8"/>
      <c r="H45" s="8"/>
    </row>
    <row r="46" spans="2:8" s="1" customFormat="1" x14ac:dyDescent="0.2">
      <c r="E46" s="8"/>
      <c r="G46" s="8"/>
      <c r="H46" s="8"/>
    </row>
    <row r="47" spans="2:8" s="1" customFormat="1" x14ac:dyDescent="0.2">
      <c r="E47" s="8"/>
      <c r="G47" s="8"/>
      <c r="H47" s="8"/>
    </row>
    <row r="48" spans="2:8" s="1" customFormat="1" x14ac:dyDescent="0.2">
      <c r="E48" s="8"/>
      <c r="G48" s="8"/>
      <c r="H48" s="8"/>
    </row>
    <row r="49" spans="5:8" s="1" customFormat="1" x14ac:dyDescent="0.2">
      <c r="E49" s="8"/>
      <c r="G49" s="8"/>
      <c r="H49" s="8"/>
    </row>
    <row r="50" spans="5:8" s="1" customFormat="1" x14ac:dyDescent="0.2">
      <c r="E50" s="8"/>
      <c r="G50" s="8"/>
      <c r="H50" s="8"/>
    </row>
    <row r="51" spans="5:8" s="1" customFormat="1" x14ac:dyDescent="0.2">
      <c r="E51" s="8"/>
      <c r="G51" s="8"/>
      <c r="H51" s="8"/>
    </row>
    <row r="52" spans="5:8" s="1" customFormat="1" x14ac:dyDescent="0.2">
      <c r="E52" s="8"/>
      <c r="G52" s="8"/>
      <c r="H52" s="8"/>
    </row>
    <row r="53" spans="5:8" s="1" customFormat="1" x14ac:dyDescent="0.2">
      <c r="E53" s="8"/>
      <c r="G53" s="8"/>
      <c r="H53" s="8"/>
    </row>
    <row r="54" spans="5:8" s="1" customFormat="1" x14ac:dyDescent="0.2">
      <c r="E54" s="8"/>
      <c r="G54" s="8"/>
      <c r="H54" s="8"/>
    </row>
    <row r="55" spans="5:8" s="1" customFormat="1" x14ac:dyDescent="0.2">
      <c r="E55" s="8"/>
      <c r="G55" s="8"/>
      <c r="H55" s="8"/>
    </row>
    <row r="56" spans="5:8" s="1" customFormat="1" x14ac:dyDescent="0.2">
      <c r="E56" s="8"/>
      <c r="G56" s="8"/>
      <c r="H56" s="8"/>
    </row>
    <row r="57" spans="5:8" s="1" customFormat="1" x14ac:dyDescent="0.2">
      <c r="E57" s="8"/>
      <c r="G57" s="8"/>
      <c r="H57" s="8"/>
    </row>
    <row r="58" spans="5:8" s="1" customFormat="1" x14ac:dyDescent="0.2">
      <c r="E58" s="8"/>
      <c r="G58" s="8"/>
      <c r="H58" s="8"/>
    </row>
    <row r="59" spans="5:8" s="1" customFormat="1" x14ac:dyDescent="0.2">
      <c r="E59" s="8"/>
      <c r="G59" s="8"/>
      <c r="H59" s="8"/>
    </row>
    <row r="60" spans="5:8" s="1" customFormat="1" x14ac:dyDescent="0.2">
      <c r="E60" s="8"/>
      <c r="G60" s="8"/>
      <c r="H60" s="8"/>
    </row>
    <row r="61" spans="5:8" s="1" customFormat="1" x14ac:dyDescent="0.2">
      <c r="E61" s="8"/>
      <c r="G61" s="8"/>
      <c r="H61" s="8"/>
    </row>
    <row r="62" spans="5:8" s="1" customFormat="1" x14ac:dyDescent="0.2">
      <c r="E62" s="8"/>
      <c r="G62" s="8"/>
      <c r="H62" s="8"/>
    </row>
    <row r="63" spans="5:8" s="1" customFormat="1" x14ac:dyDescent="0.2">
      <c r="E63" s="8"/>
      <c r="G63" s="8"/>
      <c r="H63" s="8"/>
    </row>
    <row r="64" spans="5:8" s="1" customFormat="1" x14ac:dyDescent="0.2">
      <c r="E64" s="8"/>
      <c r="G64" s="8"/>
      <c r="H64" s="8"/>
    </row>
    <row r="65" spans="5:8" s="1" customFormat="1" x14ac:dyDescent="0.2">
      <c r="E65" s="8"/>
      <c r="G65" s="8"/>
      <c r="H65" s="8"/>
    </row>
    <row r="66" spans="5:8" s="1" customFormat="1" x14ac:dyDescent="0.2">
      <c r="E66" s="8"/>
      <c r="G66" s="8"/>
      <c r="H66" s="8"/>
    </row>
    <row r="67" spans="5:8" s="1" customFormat="1" x14ac:dyDescent="0.2">
      <c r="E67" s="8"/>
      <c r="G67" s="8"/>
      <c r="H67" s="8"/>
    </row>
    <row r="68" spans="5:8" s="1" customFormat="1" x14ac:dyDescent="0.2">
      <c r="E68" s="8"/>
      <c r="G68" s="8"/>
      <c r="H68" s="8"/>
    </row>
    <row r="69" spans="5:8" s="1" customFormat="1" x14ac:dyDescent="0.2">
      <c r="E69" s="8"/>
      <c r="G69" s="8"/>
      <c r="H69" s="8"/>
    </row>
    <row r="70" spans="5:8" s="1" customFormat="1" x14ac:dyDescent="0.2">
      <c r="E70" s="8"/>
      <c r="G70" s="8"/>
      <c r="H70" s="8"/>
    </row>
    <row r="71" spans="5:8" s="1" customFormat="1" x14ac:dyDescent="0.2">
      <c r="E71" s="8"/>
      <c r="G71" s="8"/>
      <c r="H71" s="8"/>
    </row>
    <row r="72" spans="5:8" s="1" customFormat="1" x14ac:dyDescent="0.2">
      <c r="E72" s="8"/>
      <c r="G72" s="8"/>
      <c r="H72" s="8"/>
    </row>
    <row r="73" spans="5:8" s="1" customFormat="1" x14ac:dyDescent="0.2">
      <c r="E73" s="8"/>
      <c r="G73" s="8"/>
      <c r="H73" s="8"/>
    </row>
    <row r="74" spans="5:8" s="1" customFormat="1" x14ac:dyDescent="0.2">
      <c r="E74" s="8"/>
      <c r="G74" s="8"/>
      <c r="H74" s="8"/>
    </row>
    <row r="75" spans="5:8" s="1" customFormat="1" x14ac:dyDescent="0.2">
      <c r="E75" s="8"/>
      <c r="G75" s="8"/>
      <c r="H75" s="8"/>
    </row>
    <row r="76" spans="5:8" s="1" customFormat="1" x14ac:dyDescent="0.2">
      <c r="E76" s="8"/>
      <c r="G76" s="8"/>
      <c r="H76" s="8"/>
    </row>
    <row r="77" spans="5:8" s="1" customFormat="1" x14ac:dyDescent="0.2">
      <c r="E77" s="8"/>
      <c r="G77" s="8"/>
      <c r="H77" s="8"/>
    </row>
    <row r="78" spans="5:8" s="1" customFormat="1" x14ac:dyDescent="0.2">
      <c r="E78" s="8"/>
      <c r="G78" s="8"/>
      <c r="H78" s="8"/>
    </row>
    <row r="79" spans="5:8" s="1" customFormat="1" x14ac:dyDescent="0.2">
      <c r="E79" s="8"/>
      <c r="G79" s="8"/>
      <c r="H79" s="8"/>
    </row>
    <row r="80" spans="5:8" s="1" customFormat="1" x14ac:dyDescent="0.2">
      <c r="E80" s="8"/>
      <c r="G80" s="8"/>
      <c r="H80" s="8"/>
    </row>
    <row r="81" spans="5:8" s="1" customFormat="1" x14ac:dyDescent="0.2">
      <c r="E81" s="8"/>
      <c r="G81" s="8"/>
      <c r="H81" s="8"/>
    </row>
    <row r="82" spans="5:8" s="1" customFormat="1" x14ac:dyDescent="0.2">
      <c r="E82" s="8"/>
      <c r="G82" s="8"/>
      <c r="H82" s="8"/>
    </row>
    <row r="83" spans="5:8" s="1" customFormat="1" x14ac:dyDescent="0.2">
      <c r="E83" s="8"/>
      <c r="G83" s="8"/>
      <c r="H83" s="8"/>
    </row>
    <row r="84" spans="5:8" s="1" customFormat="1" x14ac:dyDescent="0.2">
      <c r="E84" s="8"/>
      <c r="G84" s="8"/>
      <c r="H84" s="8"/>
    </row>
    <row r="85" spans="5:8" s="1" customFormat="1" x14ac:dyDescent="0.2">
      <c r="E85" s="8"/>
      <c r="G85" s="8"/>
      <c r="H85" s="8"/>
    </row>
    <row r="86" spans="5:8" s="1" customFormat="1" x14ac:dyDescent="0.2">
      <c r="E86" s="8"/>
      <c r="G86" s="8"/>
      <c r="H86" s="8"/>
    </row>
    <row r="87" spans="5:8" s="1" customFormat="1" x14ac:dyDescent="0.2">
      <c r="E87" s="8"/>
      <c r="G87" s="8"/>
      <c r="H87" s="8"/>
    </row>
    <row r="88" spans="5:8" s="1" customFormat="1" x14ac:dyDescent="0.2">
      <c r="E88" s="8"/>
      <c r="G88" s="8"/>
      <c r="H88" s="8"/>
    </row>
    <row r="89" spans="5:8" s="1" customFormat="1" x14ac:dyDescent="0.2">
      <c r="E89" s="8"/>
      <c r="G89" s="8"/>
      <c r="H89" s="8"/>
    </row>
    <row r="90" spans="5:8" s="1" customFormat="1" x14ac:dyDescent="0.2">
      <c r="E90" s="8"/>
      <c r="G90" s="8"/>
      <c r="H90" s="8"/>
    </row>
    <row r="91" spans="5:8" s="1" customFormat="1" x14ac:dyDescent="0.2">
      <c r="E91" s="8"/>
      <c r="G91" s="8"/>
      <c r="H91" s="8"/>
    </row>
    <row r="92" spans="5:8" s="1" customFormat="1" x14ac:dyDescent="0.2">
      <c r="E92" s="8"/>
      <c r="G92" s="8"/>
      <c r="H92" s="8"/>
    </row>
    <row r="93" spans="5:8" s="1" customFormat="1" x14ac:dyDescent="0.2">
      <c r="E93" s="8"/>
      <c r="G93" s="8"/>
      <c r="H93" s="8"/>
    </row>
    <row r="94" spans="5:8" s="1" customFormat="1" x14ac:dyDescent="0.2">
      <c r="E94" s="8"/>
      <c r="G94" s="8"/>
      <c r="H94" s="8"/>
    </row>
    <row r="95" spans="5:8" s="1" customFormat="1" x14ac:dyDescent="0.2">
      <c r="E95" s="8"/>
      <c r="G95" s="8"/>
      <c r="H95" s="8"/>
    </row>
  </sheetData>
  <mergeCells count="1">
    <mergeCell ref="A2:D3"/>
  </mergeCells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1"/>
  <sheetViews>
    <sheetView workbookViewId="0"/>
  </sheetViews>
  <sheetFormatPr defaultRowHeight="12.75" x14ac:dyDescent="0.2"/>
  <cols>
    <col min="1" max="1" width="3.85546875" customWidth="1"/>
    <col min="2" max="2" width="5" customWidth="1"/>
    <col min="3" max="3" width="4" customWidth="1"/>
    <col min="4" max="4" width="46.7109375" customWidth="1"/>
    <col min="5" max="5" width="14.5703125" style="32" bestFit="1" customWidth="1"/>
    <col min="6" max="6" width="3" style="32" customWidth="1"/>
    <col min="7" max="7" width="14.5703125" style="32" bestFit="1" customWidth="1"/>
  </cols>
  <sheetData>
    <row r="1" spans="1:7" ht="18" x14ac:dyDescent="0.25">
      <c r="A1" s="13" t="s">
        <v>48</v>
      </c>
      <c r="B1" s="13"/>
      <c r="C1" s="14"/>
      <c r="D1" s="14"/>
      <c r="E1" s="30"/>
      <c r="F1" s="45"/>
      <c r="G1" s="44"/>
    </row>
    <row r="2" spans="1:7" s="1" customFormat="1" x14ac:dyDescent="0.2">
      <c r="A2" s="55" t="s">
        <v>96</v>
      </c>
      <c r="B2" s="55"/>
      <c r="C2" s="55"/>
      <c r="D2" s="55"/>
      <c r="E2" s="29" t="s">
        <v>82</v>
      </c>
      <c r="F2" s="32"/>
      <c r="G2" s="29" t="s">
        <v>82</v>
      </c>
    </row>
    <row r="3" spans="1:7" s="1" customFormat="1" x14ac:dyDescent="0.2">
      <c r="A3" s="56"/>
      <c r="B3" s="56"/>
      <c r="C3" s="56"/>
      <c r="D3" s="56"/>
      <c r="E3" s="35" t="s">
        <v>104</v>
      </c>
      <c r="F3" s="32"/>
      <c r="G3" s="35" t="s">
        <v>100</v>
      </c>
    </row>
    <row r="4" spans="1:7" s="1" customFormat="1" x14ac:dyDescent="0.2">
      <c r="A4" s="36"/>
      <c r="B4" s="36"/>
      <c r="C4" s="36"/>
      <c r="D4" s="36"/>
      <c r="E4" s="35"/>
      <c r="F4" s="32"/>
      <c r="G4" s="35"/>
    </row>
    <row r="5" spans="1:7" x14ac:dyDescent="0.2">
      <c r="B5" s="19" t="s">
        <v>49</v>
      </c>
      <c r="C5" s="24"/>
      <c r="D5" s="24"/>
    </row>
    <row r="6" spans="1:7" x14ac:dyDescent="0.2">
      <c r="B6" s="24"/>
      <c r="C6" s="24" t="s">
        <v>50</v>
      </c>
      <c r="D6" s="24"/>
      <c r="E6" s="46">
        <v>9722352.3900000006</v>
      </c>
      <c r="F6" s="46"/>
      <c r="G6" s="46">
        <v>8532945.6500000004</v>
      </c>
    </row>
    <row r="7" spans="1:7" x14ac:dyDescent="0.2">
      <c r="B7" s="24"/>
      <c r="C7" s="24" t="s">
        <v>51</v>
      </c>
      <c r="D7" s="24"/>
      <c r="E7" s="46">
        <v>35730446.379999995</v>
      </c>
      <c r="F7" s="46"/>
      <c r="G7" s="46">
        <v>34126676.020000003</v>
      </c>
    </row>
    <row r="8" spans="1:7" x14ac:dyDescent="0.2">
      <c r="B8" s="24"/>
      <c r="C8" s="24" t="s">
        <v>26</v>
      </c>
      <c r="D8" s="24"/>
      <c r="E8" s="46">
        <v>18563533.599999998</v>
      </c>
      <c r="F8" s="46"/>
      <c r="G8" s="46">
        <v>18788282.899999999</v>
      </c>
    </row>
    <row r="9" spans="1:7" x14ac:dyDescent="0.2">
      <c r="B9" s="24"/>
      <c r="C9" s="24" t="s">
        <v>52</v>
      </c>
      <c r="D9" s="24"/>
      <c r="E9" s="46">
        <v>92333.909999999916</v>
      </c>
      <c r="F9" s="46"/>
      <c r="G9" s="46">
        <v>-61224.700000000186</v>
      </c>
    </row>
    <row r="10" spans="1:7" x14ac:dyDescent="0.2">
      <c r="B10" s="24"/>
      <c r="C10" s="24" t="s">
        <v>53</v>
      </c>
      <c r="D10" s="24"/>
      <c r="E10" s="46">
        <v>-88877466.762499973</v>
      </c>
      <c r="F10" s="46"/>
      <c r="G10" s="46">
        <v>-90554792.584999993</v>
      </c>
    </row>
    <row r="11" spans="1:7" x14ac:dyDescent="0.2">
      <c r="B11" s="24"/>
      <c r="C11" s="24" t="s">
        <v>54</v>
      </c>
      <c r="D11" s="24"/>
      <c r="E11" s="46">
        <v>-27342606.017500006</v>
      </c>
      <c r="F11" s="46"/>
      <c r="G11" s="46">
        <v>-27216392.254320182</v>
      </c>
    </row>
    <row r="12" spans="1:7" x14ac:dyDescent="0.2">
      <c r="B12" s="24"/>
      <c r="C12" s="32" t="s">
        <v>83</v>
      </c>
      <c r="D12" s="24"/>
      <c r="E12" s="30">
        <v>-680334.86999999976</v>
      </c>
      <c r="F12" s="46"/>
      <c r="G12" s="30">
        <v>-1510476.26</v>
      </c>
    </row>
    <row r="13" spans="1:7" x14ac:dyDescent="0.2">
      <c r="B13" s="24"/>
      <c r="C13" s="24"/>
      <c r="D13" s="19" t="s">
        <v>55</v>
      </c>
      <c r="E13" s="46">
        <f>SUM(E6:E12)</f>
        <v>-52791741.36999999</v>
      </c>
      <c r="F13" s="46"/>
      <c r="G13" s="46">
        <v>-57894981.229320176</v>
      </c>
    </row>
    <row r="14" spans="1:7" x14ac:dyDescent="0.2">
      <c r="B14" s="24"/>
      <c r="C14" s="24"/>
      <c r="D14" s="24"/>
      <c r="E14" s="46"/>
      <c r="F14" s="46"/>
      <c r="G14" s="46"/>
    </row>
    <row r="15" spans="1:7" x14ac:dyDescent="0.2">
      <c r="B15" s="19" t="s">
        <v>56</v>
      </c>
      <c r="C15" s="24"/>
      <c r="D15" s="24"/>
      <c r="E15" s="46"/>
      <c r="F15" s="46"/>
      <c r="G15" s="46"/>
    </row>
    <row r="16" spans="1:7" x14ac:dyDescent="0.2">
      <c r="B16" s="24"/>
      <c r="C16" s="24" t="s">
        <v>57</v>
      </c>
      <c r="D16" s="24"/>
      <c r="E16" s="46">
        <v>86628.960000000894</v>
      </c>
      <c r="F16" s="46"/>
      <c r="G16" s="46">
        <v>4526678.1344645182</v>
      </c>
    </row>
    <row r="17" spans="2:7" x14ac:dyDescent="0.2">
      <c r="B17" s="24"/>
      <c r="C17" s="24" t="s">
        <v>58</v>
      </c>
      <c r="D17" s="24"/>
      <c r="E17" s="46">
        <v>937092.24</v>
      </c>
      <c r="F17" s="46"/>
      <c r="G17" s="46">
        <v>10626675.51</v>
      </c>
    </row>
    <row r="18" spans="2:7" x14ac:dyDescent="0.2">
      <c r="B18" s="24"/>
      <c r="C18" s="24" t="s">
        <v>59</v>
      </c>
      <c r="D18" s="24"/>
      <c r="E18" s="30">
        <v>-1255551.83</v>
      </c>
      <c r="F18" s="46"/>
      <c r="G18" s="30">
        <v>-10069963.76</v>
      </c>
    </row>
    <row r="19" spans="2:7" x14ac:dyDescent="0.2">
      <c r="B19" s="24"/>
      <c r="C19" s="24"/>
      <c r="D19" s="19" t="s">
        <v>60</v>
      </c>
      <c r="E19" s="46">
        <f>SUM(E16:E18)</f>
        <v>-231830.62999999919</v>
      </c>
      <c r="F19" s="46"/>
      <c r="G19" s="46">
        <v>5083389.8844645191</v>
      </c>
    </row>
    <row r="20" spans="2:7" x14ac:dyDescent="0.2">
      <c r="B20" s="24"/>
      <c r="C20" s="24"/>
      <c r="D20" s="24"/>
      <c r="E20" s="46"/>
      <c r="F20" s="46"/>
      <c r="G20" s="46"/>
    </row>
    <row r="21" spans="2:7" s="24" customFormat="1" x14ac:dyDescent="0.2">
      <c r="B21" s="19" t="s">
        <v>61</v>
      </c>
      <c r="E21" s="46"/>
      <c r="F21" s="46"/>
      <c r="G21" s="46"/>
    </row>
    <row r="22" spans="2:7" x14ac:dyDescent="0.2">
      <c r="B22" s="24"/>
      <c r="C22" s="24" t="s">
        <v>62</v>
      </c>
      <c r="D22" s="24"/>
      <c r="E22" s="46">
        <v>5846.77</v>
      </c>
      <c r="F22" s="46"/>
      <c r="G22" s="46">
        <v>1268968.1002904018</v>
      </c>
    </row>
    <row r="23" spans="2:7" x14ac:dyDescent="0.2">
      <c r="B23" s="24"/>
      <c r="C23" s="24" t="s">
        <v>90</v>
      </c>
      <c r="D23" s="24"/>
      <c r="E23" s="46">
        <v>0</v>
      </c>
      <c r="F23" s="46"/>
      <c r="G23" s="46">
        <v>-915384.89488163753</v>
      </c>
    </row>
    <row r="24" spans="2:7" x14ac:dyDescent="0.2">
      <c r="B24" s="24"/>
      <c r="C24" s="24" t="s">
        <v>91</v>
      </c>
      <c r="D24" s="24"/>
      <c r="E24" s="46">
        <v>553997.91</v>
      </c>
      <c r="F24" s="46"/>
      <c r="G24" s="46">
        <v>316856.16000000003</v>
      </c>
    </row>
    <row r="25" spans="2:7" x14ac:dyDescent="0.2">
      <c r="B25" s="24"/>
      <c r="C25" s="24" t="s">
        <v>63</v>
      </c>
      <c r="D25" s="24"/>
      <c r="E25" s="46">
        <v>602296.92000000004</v>
      </c>
      <c r="F25" s="46"/>
      <c r="G25" s="46">
        <v>526523.04334146832</v>
      </c>
    </row>
    <row r="26" spans="2:7" x14ac:dyDescent="0.2">
      <c r="B26" s="24"/>
      <c r="C26" s="24" t="s">
        <v>64</v>
      </c>
      <c r="D26" s="24"/>
      <c r="E26" s="46">
        <v>-623668.64999999991</v>
      </c>
      <c r="F26" s="46"/>
      <c r="G26" s="46">
        <v>-1030372.4099999998</v>
      </c>
    </row>
    <row r="27" spans="2:7" x14ac:dyDescent="0.2">
      <c r="B27" s="24"/>
      <c r="C27" s="24" t="s">
        <v>65</v>
      </c>
      <c r="D27" s="24"/>
      <c r="E27" s="46">
        <v>-2009113.75</v>
      </c>
      <c r="F27" s="46"/>
      <c r="G27" s="46">
        <v>-1447163.6099999999</v>
      </c>
    </row>
    <row r="28" spans="2:7" x14ac:dyDescent="0.2">
      <c r="B28" s="24"/>
      <c r="C28" s="24" t="s">
        <v>66</v>
      </c>
      <c r="D28" s="24"/>
      <c r="E28" s="30">
        <v>-615095.82000000007</v>
      </c>
      <c r="F28" s="46"/>
      <c r="G28" s="30">
        <v>-614972.30485342944</v>
      </c>
    </row>
    <row r="29" spans="2:7" x14ac:dyDescent="0.2">
      <c r="B29" s="24"/>
      <c r="C29" s="24"/>
      <c r="D29" s="19" t="s">
        <v>94</v>
      </c>
      <c r="E29" s="46"/>
      <c r="F29" s="46"/>
      <c r="G29" s="46"/>
    </row>
    <row r="30" spans="2:7" x14ac:dyDescent="0.2">
      <c r="B30" s="24"/>
      <c r="C30" s="24"/>
      <c r="D30" s="19" t="s">
        <v>67</v>
      </c>
      <c r="E30" s="46">
        <f>SUM(E22:E28)</f>
        <v>-2085736.6199999999</v>
      </c>
      <c r="F30" s="46"/>
      <c r="G30" s="46">
        <v>-1895545.9161031963</v>
      </c>
    </row>
    <row r="31" spans="2:7" x14ac:dyDescent="0.2">
      <c r="B31" s="24"/>
      <c r="C31" s="24"/>
      <c r="D31" s="24"/>
      <c r="E31" s="46"/>
      <c r="F31" s="46"/>
      <c r="G31" s="46"/>
    </row>
    <row r="32" spans="2:7" x14ac:dyDescent="0.2">
      <c r="B32" s="19" t="s">
        <v>68</v>
      </c>
      <c r="C32" s="24"/>
      <c r="D32" s="24"/>
      <c r="E32" s="46"/>
      <c r="F32" s="46"/>
      <c r="G32" s="46"/>
    </row>
    <row r="33" spans="2:7" x14ac:dyDescent="0.2">
      <c r="B33" s="24"/>
      <c r="C33" s="24" t="s">
        <v>35</v>
      </c>
      <c r="D33" s="24"/>
      <c r="E33" s="46">
        <v>52894491.989999995</v>
      </c>
      <c r="F33" s="46"/>
      <c r="G33" s="46">
        <v>55565414.789999999</v>
      </c>
    </row>
    <row r="34" spans="2:7" x14ac:dyDescent="0.2">
      <c r="B34" s="24"/>
      <c r="C34" s="24" t="s">
        <v>63</v>
      </c>
      <c r="D34" s="24"/>
      <c r="E34" s="46">
        <v>-1841835.2800000031</v>
      </c>
      <c r="F34" s="46"/>
      <c r="G34" s="46">
        <v>7083393.2167398976</v>
      </c>
    </row>
    <row r="35" spans="2:7" x14ac:dyDescent="0.2">
      <c r="B35" s="24"/>
      <c r="C35" s="24" t="s">
        <v>69</v>
      </c>
      <c r="D35" s="24"/>
      <c r="E35" s="31">
        <v>-1419445.12</v>
      </c>
      <c r="F35" s="46"/>
      <c r="G35" s="46">
        <v>-2092887.4400000002</v>
      </c>
    </row>
    <row r="36" spans="2:7" x14ac:dyDescent="0.2">
      <c r="B36" s="24"/>
      <c r="C36" s="24"/>
      <c r="D36" s="19" t="s">
        <v>70</v>
      </c>
      <c r="E36" s="46"/>
      <c r="F36" s="46"/>
      <c r="G36" s="46"/>
    </row>
    <row r="37" spans="2:7" x14ac:dyDescent="0.2">
      <c r="B37" s="24"/>
      <c r="C37" s="24"/>
      <c r="D37" s="19" t="s">
        <v>71</v>
      </c>
      <c r="E37" s="46">
        <f>SUM(E33:E35)</f>
        <v>49633211.589999996</v>
      </c>
      <c r="F37" s="46"/>
      <c r="G37" s="46">
        <v>60555920.566739902</v>
      </c>
    </row>
    <row r="38" spans="2:7" x14ac:dyDescent="0.2">
      <c r="B38" s="24"/>
      <c r="C38" s="24"/>
      <c r="D38" s="24"/>
      <c r="E38" s="46"/>
      <c r="F38" s="46"/>
      <c r="G38" s="46"/>
    </row>
    <row r="39" spans="2:7" x14ac:dyDescent="0.2">
      <c r="B39" s="24"/>
      <c r="C39" s="24"/>
      <c r="D39" s="19" t="s">
        <v>95</v>
      </c>
      <c r="E39" s="46">
        <f>SUM(E13,E19,E30,E37)</f>
        <v>-5476097.0299999937</v>
      </c>
      <c r="F39" s="46"/>
      <c r="G39" s="46">
        <v>5848783.3057810441</v>
      </c>
    </row>
    <row r="40" spans="2:7" x14ac:dyDescent="0.2">
      <c r="B40" s="24"/>
      <c r="C40" s="24"/>
      <c r="D40" s="24"/>
      <c r="E40" s="46"/>
      <c r="F40" s="46"/>
      <c r="G40" s="46"/>
    </row>
    <row r="41" spans="2:7" x14ac:dyDescent="0.2">
      <c r="B41" s="24" t="s">
        <v>72</v>
      </c>
      <c r="C41" s="24"/>
      <c r="D41" s="24"/>
      <c r="E41" s="30">
        <f>+G43</f>
        <v>37443655.165781051</v>
      </c>
      <c r="F41" s="46"/>
      <c r="G41" s="30">
        <v>31594871.860000007</v>
      </c>
    </row>
    <row r="42" spans="2:7" x14ac:dyDescent="0.2">
      <c r="B42" s="24"/>
      <c r="C42" s="24"/>
      <c r="D42" s="24"/>
      <c r="E42" s="46"/>
      <c r="F42" s="46"/>
      <c r="G42" s="46"/>
    </row>
    <row r="43" spans="2:7" ht="13.5" thickBot="1" x14ac:dyDescent="0.25">
      <c r="B43" s="19" t="s">
        <v>73</v>
      </c>
      <c r="C43" s="24"/>
      <c r="D43" s="24"/>
      <c r="E43" s="47">
        <f>+E41+E39</f>
        <v>31967558.135781057</v>
      </c>
      <c r="F43" s="46"/>
      <c r="G43" s="47">
        <v>37443655.165781051</v>
      </c>
    </row>
    <row r="44" spans="2:7" ht="13.5" thickTop="1" x14ac:dyDescent="0.2">
      <c r="B44" s="24"/>
      <c r="C44" s="24"/>
      <c r="D44" s="24"/>
      <c r="E44" s="46"/>
      <c r="F44" s="46"/>
      <c r="G44" s="46"/>
    </row>
    <row r="45" spans="2:7" x14ac:dyDescent="0.2">
      <c r="B45" s="24"/>
      <c r="C45" s="24"/>
      <c r="D45" s="24"/>
      <c r="E45" s="46"/>
      <c r="F45" s="46"/>
      <c r="G45" s="46"/>
    </row>
    <row r="46" spans="2:7" x14ac:dyDescent="0.2">
      <c r="B46" s="19" t="s">
        <v>84</v>
      </c>
      <c r="C46" s="24"/>
      <c r="D46" s="24"/>
      <c r="E46" s="46"/>
      <c r="F46" s="46"/>
      <c r="G46" s="46"/>
    </row>
    <row r="47" spans="2:7" x14ac:dyDescent="0.2">
      <c r="B47" s="24"/>
      <c r="C47" s="24"/>
      <c r="D47" s="24"/>
      <c r="E47" s="46"/>
      <c r="F47" s="46"/>
      <c r="G47" s="46"/>
    </row>
    <row r="48" spans="2:7" x14ac:dyDescent="0.2">
      <c r="B48" s="24" t="s">
        <v>85</v>
      </c>
      <c r="C48" s="24"/>
      <c r="D48" s="24"/>
      <c r="E48" s="46">
        <v>-59809639.219999991</v>
      </c>
      <c r="F48" s="46"/>
      <c r="G48" s="46">
        <v>-58586497.119999968</v>
      </c>
    </row>
    <row r="49" spans="2:7" x14ac:dyDescent="0.2">
      <c r="B49" s="34" t="s">
        <v>86</v>
      </c>
      <c r="C49" s="24"/>
      <c r="D49" s="24"/>
      <c r="E49" s="46"/>
      <c r="F49" s="46"/>
      <c r="G49" s="46"/>
    </row>
    <row r="50" spans="2:7" x14ac:dyDescent="0.2">
      <c r="B50" s="34" t="s">
        <v>74</v>
      </c>
      <c r="C50" s="24"/>
      <c r="D50" s="24"/>
      <c r="E50" s="46"/>
      <c r="F50" s="46"/>
      <c r="G50" s="46"/>
    </row>
    <row r="51" spans="2:7" x14ac:dyDescent="0.2">
      <c r="B51" s="24"/>
      <c r="C51" s="24" t="s">
        <v>75</v>
      </c>
      <c r="D51" s="24"/>
      <c r="E51" s="46">
        <v>1936831.44</v>
      </c>
      <c r="F51" s="46"/>
      <c r="G51" s="46">
        <v>2189640.2999999998</v>
      </c>
    </row>
    <row r="52" spans="2:7" x14ac:dyDescent="0.2">
      <c r="B52" s="24"/>
      <c r="C52" s="24" t="s">
        <v>76</v>
      </c>
      <c r="D52" s="24"/>
      <c r="E52" s="46"/>
      <c r="F52" s="46"/>
      <c r="G52" s="46"/>
    </row>
    <row r="53" spans="2:7" x14ac:dyDescent="0.2">
      <c r="B53" s="24"/>
      <c r="C53" s="24"/>
      <c r="D53" s="38" t="s">
        <v>77</v>
      </c>
      <c r="E53" s="46">
        <v>-873948.3200000003</v>
      </c>
      <c r="F53" s="46"/>
      <c r="G53" s="46">
        <v>-117356.44000000003</v>
      </c>
    </row>
    <row r="54" spans="2:7" x14ac:dyDescent="0.2">
      <c r="B54" s="24"/>
      <c r="C54" s="24"/>
      <c r="D54" s="38" t="s">
        <v>3</v>
      </c>
      <c r="E54" s="46">
        <v>598779.32000000007</v>
      </c>
      <c r="F54" s="46"/>
      <c r="G54" s="46">
        <v>-231363.31</v>
      </c>
    </row>
    <row r="55" spans="2:7" x14ac:dyDescent="0.2">
      <c r="B55" s="24"/>
      <c r="C55" s="24"/>
      <c r="D55" s="38" t="s">
        <v>78</v>
      </c>
      <c r="E55" s="46">
        <v>-538926.6</v>
      </c>
      <c r="F55" s="46"/>
      <c r="G55" s="46">
        <v>98560.320000000007</v>
      </c>
    </row>
    <row r="56" spans="2:7" s="24" customFormat="1" x14ac:dyDescent="0.2">
      <c r="D56" s="38" t="s">
        <v>12</v>
      </c>
      <c r="E56" s="46">
        <v>502827.84999999916</v>
      </c>
      <c r="F56" s="46"/>
      <c r="G56" s="46">
        <v>-1655805.2600000002</v>
      </c>
    </row>
    <row r="57" spans="2:7" s="24" customFormat="1" x14ac:dyDescent="0.2">
      <c r="D57" s="38" t="s">
        <v>38</v>
      </c>
      <c r="E57" s="46">
        <v>-16400.890000000021</v>
      </c>
      <c r="F57" s="46"/>
      <c r="G57" s="46">
        <v>-401278.48</v>
      </c>
    </row>
    <row r="58" spans="2:7" x14ac:dyDescent="0.2">
      <c r="B58" s="24"/>
      <c r="C58" s="24"/>
      <c r="D58" s="38" t="s">
        <v>14</v>
      </c>
      <c r="E58" s="46">
        <v>-109533.00999999989</v>
      </c>
      <c r="G58" s="46">
        <v>-635262.28999999992</v>
      </c>
    </row>
    <row r="59" spans="2:7" x14ac:dyDescent="0.2">
      <c r="B59" s="24"/>
      <c r="C59" s="24"/>
      <c r="D59" s="38" t="s">
        <v>120</v>
      </c>
      <c r="E59" s="46">
        <v>-15925523.48</v>
      </c>
      <c r="F59" s="46"/>
      <c r="G59" s="46">
        <v>3319997.3321762583</v>
      </c>
    </row>
    <row r="60" spans="2:7" x14ac:dyDescent="0.2">
      <c r="B60" s="24"/>
      <c r="C60" s="24"/>
      <c r="D60" s="38" t="s">
        <v>119</v>
      </c>
      <c r="E60" s="46">
        <v>24433858.140000004</v>
      </c>
      <c r="F60" s="46"/>
      <c r="G60" s="46">
        <v>-1650336.5372774769</v>
      </c>
    </row>
    <row r="61" spans="2:7" x14ac:dyDescent="0.2">
      <c r="B61" s="24"/>
      <c r="C61" s="24"/>
      <c r="D61" s="38" t="s">
        <v>88</v>
      </c>
      <c r="E61" s="30">
        <v>-2990066.6</v>
      </c>
      <c r="F61" s="46"/>
      <c r="G61" s="30">
        <v>-225279.74000000133</v>
      </c>
    </row>
    <row r="62" spans="2:7" x14ac:dyDescent="0.2">
      <c r="B62" s="24"/>
      <c r="C62" s="24"/>
      <c r="D62" s="24"/>
      <c r="E62" s="46"/>
      <c r="F62" s="46"/>
      <c r="G62" s="46"/>
    </row>
    <row r="63" spans="2:7" ht="13.5" thickBot="1" x14ac:dyDescent="0.25">
      <c r="B63" s="24"/>
      <c r="C63" s="24"/>
      <c r="D63" s="19" t="s">
        <v>79</v>
      </c>
      <c r="E63" s="47">
        <f>SUM(E48:E61)</f>
        <v>-52791741.369999997</v>
      </c>
      <c r="F63" s="46"/>
      <c r="G63" s="47">
        <v>-57894981.225101195</v>
      </c>
    </row>
    <row r="64" spans="2:7" ht="13.5" thickTop="1" x14ac:dyDescent="0.2">
      <c r="B64" s="24"/>
      <c r="C64" s="24"/>
      <c r="D64" s="24"/>
      <c r="E64" s="46"/>
      <c r="F64" s="46"/>
      <c r="G64" s="46"/>
    </row>
    <row r="65" spans="2:7" x14ac:dyDescent="0.2">
      <c r="B65" s="24"/>
      <c r="C65" s="24"/>
      <c r="D65" s="24"/>
      <c r="E65" s="46"/>
      <c r="F65" s="46"/>
      <c r="G65" s="46"/>
    </row>
    <row r="66" spans="2:7" x14ac:dyDescent="0.2">
      <c r="B66" s="24" t="s">
        <v>80</v>
      </c>
      <c r="C66" s="24"/>
      <c r="D66" s="24"/>
      <c r="E66" s="46"/>
      <c r="F66" s="46"/>
      <c r="G66" s="46"/>
    </row>
    <row r="67" spans="2:7" s="24" customFormat="1" x14ac:dyDescent="0.2">
      <c r="E67" s="46"/>
      <c r="F67" s="46"/>
      <c r="G67" s="46"/>
    </row>
    <row r="68" spans="2:7" x14ac:dyDescent="0.2">
      <c r="B68" s="24"/>
      <c r="C68" s="23" t="s">
        <v>81</v>
      </c>
      <c r="D68" s="23"/>
      <c r="E68" s="46">
        <v>543504.02504165354</v>
      </c>
      <c r="G68" s="46">
        <v>38887.104940152647</v>
      </c>
    </row>
    <row r="71" spans="2:7" x14ac:dyDescent="0.2">
      <c r="E71" s="48"/>
    </row>
  </sheetData>
  <mergeCells count="1">
    <mergeCell ref="A2:D3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 of Net Position</vt:lpstr>
      <vt:lpstr>Stmt of Rev Exp and Chg Net</vt:lpstr>
      <vt:lpstr>Stmt  Cash Flows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2020-01-14T15:48:57Z</cp:lastPrinted>
  <dcterms:created xsi:type="dcterms:W3CDTF">2002-12-27T16:50:56Z</dcterms:created>
  <dcterms:modified xsi:type="dcterms:W3CDTF">2020-01-14T15:49:15Z</dcterms:modified>
</cp:coreProperties>
</file>