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8\3-Campus Statements\Financial Statements only\Upload to Web\"/>
    </mc:Choice>
  </mc:AlternateContent>
  <xr:revisionPtr revIDLastSave="0" documentId="13_ncr:1_{B2F103AA-301A-4914-8866-9936AC99A517}" xr6:coauthVersionLast="43" xr6:coauthVersionMax="43" xr10:uidLastSave="{00000000-0000-0000-0000-000000000000}"/>
  <bookViews>
    <workbookView xWindow="-120" yWindow="-120" windowWidth="25440" windowHeight="1539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Position'!$A$1:$G$49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3" l="1"/>
  <c r="E44" i="3"/>
  <c r="E34" i="3"/>
  <c r="E23" i="3"/>
  <c r="E17" i="3"/>
  <c r="E15" i="2"/>
  <c r="E23" i="2"/>
  <c r="E11" i="1"/>
  <c r="E44" i="2"/>
  <c r="E46" i="3" l="1"/>
  <c r="E50" i="3" s="1"/>
  <c r="E49" i="1" l="1"/>
  <c r="E38" i="1"/>
  <c r="E30" i="1"/>
  <c r="E18" i="1"/>
  <c r="E19" i="1" l="1"/>
  <c r="E39" i="1"/>
  <c r="E24" i="2"/>
  <c r="E36" i="2" l="1"/>
  <c r="E41" i="2" s="1"/>
  <c r="E46" i="2" l="1"/>
</calcChain>
</file>

<file path=xl/sharedStrings.xml><?xml version="1.0" encoding="utf-8"?>
<sst xmlns="http://schemas.openxmlformats.org/spreadsheetml/2006/main" count="154" uniqueCount="131">
  <si>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</si>
  <si>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</si>
  <si>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</si>
  <si>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</si>
  <si>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</si>
  <si>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</si>
  <si>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</si>
  <si>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</si>
  <si>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</si>
  <si>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</si>
  <si>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</si>
  <si>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</si>
  <si>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</si>
  <si>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</si>
  <si>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</si>
  <si>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</si>
  <si>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</si>
  <si>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</si>
  <si>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</si>
  <si>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</si>
  <si>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</si>
  <si>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</si>
  <si>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</si>
  <si>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</si>
  <si>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</si>
  <si>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</si>
  <si>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</si>
  <si>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</si>
  <si>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</si>
  <si>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</si>
  <si>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</si>
  <si>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</si>
  <si>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</si>
  <si>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</si>
  <si>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</si>
  <si>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</si>
  <si>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</si>
  <si>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</si>
  <si>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</si>
  <si>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</si>
  <si>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</si>
  <si>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</si>
  <si>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</si>
  <si>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</si>
  <si>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</si>
  <si>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</si>
  <si>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</si>
  <si>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</si>
  <si>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</si>
  <si>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</si>
  <si>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</si>
  <si>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OPERATING LOSS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</si>
  <si>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</si>
  <si>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</si>
  <si>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</si>
  <si>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</si>
  <si>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</si>
  <si>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</si>
  <si>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</si>
  <si>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</si>
  <si>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</si>
  <si>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</si>
  <si>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</si>
  <si>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</si>
  <si>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</si>
  <si>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</si>
  <si>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</si>
  <si>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</si>
  <si>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</si>
  <si>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</si>
  <si>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</si>
  <si>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</si>
  <si>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</si>
  <si>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</si>
  <si>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</si>
  <si>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</si>
  <si>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</si>
  <si>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</si>
  <si>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</si>
  <si>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</si>
  <si>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</si>
  <si>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</si>
  <si>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</si>
  <si>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</si>
  <si>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</si>
  <si>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</si>
  <si>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</si>
  <si>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</si>
  <si>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</si>
  <si>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</si>
  <si>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</si>
  <si>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</si>
  <si>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</si>
  <si>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</si>
  <si>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</si>
  <si>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</si>
  <si>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</si>
  <si>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</si>
  <si>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Other Non-Operating Revenues</t>
  </si>
  <si>
    <t>Capital Contributions</t>
  </si>
  <si>
    <t>Payments for Debt Retirement (Refundings)</t>
  </si>
  <si>
    <t>Capital Appropriations</t>
  </si>
  <si>
    <t>Net Pension Liability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</si>
  <si>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</si>
  <si>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</si>
  <si>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</si>
  <si>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</si>
  <si>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</si>
  <si>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Student Loan Interest Income and Fees</t>
  </si>
  <si>
    <t>Student Loans Receivable, Net</t>
  </si>
  <si>
    <t>University of Wisconsin System - Superior</t>
  </si>
  <si>
    <t>Net Increase (Decrease) in Cash and Cash Equivalents</t>
  </si>
  <si>
    <t>Loss Before Capital Appropriations</t>
  </si>
  <si>
    <t>DECREASE IN NET POSITION</t>
  </si>
  <si>
    <t>Investment Income (net of Investment Expense)</t>
  </si>
  <si>
    <t xml:space="preserve">Student Tuition and Fees (net of </t>
  </si>
  <si>
    <t>Capital Assets, Net</t>
  </si>
  <si>
    <t>Restricted Net Pension Asset</t>
  </si>
  <si>
    <t>Perkins Loan Program</t>
  </si>
  <si>
    <t>Restated</t>
  </si>
  <si>
    <t>Federal Pell Grants</t>
  </si>
  <si>
    <t>Deposits Held for Others</t>
  </si>
  <si>
    <t>June 30, 2018</t>
  </si>
  <si>
    <t>Net Pension Liability (Asset)</t>
  </si>
  <si>
    <t>Pension Related Deferred Outflows</t>
  </si>
  <si>
    <t>Pension Related Deferred Inflows</t>
  </si>
  <si>
    <t>Perkins Loan Liability</t>
  </si>
  <si>
    <t xml:space="preserve">  Scholarship Allowances of $3,397,182 and $3,320,266, respectively)</t>
  </si>
  <si>
    <t xml:space="preserve">  Scholarship Allowances of $701,512 and $755,180, respectively)</t>
  </si>
  <si>
    <t>Statement of Net Position</t>
  </si>
  <si>
    <t>Prior Period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</si>
</sst>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8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43" fontId="1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37" fontId="2" fillId="0" borderId="0" xfId="0" applyNumberFormat="1" applyFont="1" applyFill="1" applyAlignment="1">
      <alignment horizontal="righ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2" fillId="0" borderId="0" xfId="0" applyNumberFormat="1" applyFont="1" applyFill="1"/>
    <xf numFmtId="43" fontId="0" fillId="0" borderId="0" xfId="0" applyNumberFormat="1"/>
    <xf numFmtId="43" fontId="1" fillId="0" borderId="0" xfId="1" applyFont="1"/>
    <xf numFmtId="43" fontId="1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/>
    <xf numFmtId="43" fontId="0" fillId="0" borderId="0" xfId="1" applyFont="1" applyFill="1"/>
    <xf numFmtId="43" fontId="0" fillId="0" borderId="2" xfId="1" applyFont="1" applyFill="1" applyBorder="1"/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7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88" xfId="485" xr:uid="{00000000-0005-0000-0000-0000D0000000}"/>
    <cellStyle name="Comma 9" xfId="53" xr:uid="{00000000-0005-0000-0000-0000D1000000}"/>
    <cellStyle name="Comma 9 2" xfId="54" xr:uid="{00000000-0005-0000-0000-0000D2000000}"/>
    <cellStyle name="Comma 9 2 2" xfId="393" xr:uid="{00000000-0005-0000-0000-0000D3000000}"/>
    <cellStyle name="Comma 9 3" xfId="333" xr:uid="{00000000-0005-0000-0000-0000D4000000}"/>
    <cellStyle name="Comma 9 3 2" xfId="467" xr:uid="{00000000-0005-0000-0000-0000D5000000}"/>
    <cellStyle name="Comma 9 4" xfId="334" xr:uid="{00000000-0005-0000-0000-0000D6000000}"/>
    <cellStyle name="Comma 9 4 2" xfId="468" xr:uid="{00000000-0005-0000-0000-0000D7000000}"/>
    <cellStyle name="Comma 9 5" xfId="392" xr:uid="{00000000-0005-0000-0000-0000D8000000}"/>
    <cellStyle name="Normal" xfId="0" builtinId="0"/>
    <cellStyle name="Normal 12" xfId="335" xr:uid="{00000000-0005-0000-0000-0000DA000000}"/>
    <cellStyle name="Normal 12 2" xfId="469" xr:uid="{00000000-0005-0000-0000-0000DB000000}"/>
    <cellStyle name="Normal 13" xfId="55" xr:uid="{00000000-0005-0000-0000-0000DC000000}"/>
    <cellStyle name="Normal 14" xfId="336" xr:uid="{00000000-0005-0000-0000-0000DD000000}"/>
    <cellStyle name="Normal 14 2" xfId="470" xr:uid="{00000000-0005-0000-0000-0000DE000000}"/>
    <cellStyle name="Normal 17" xfId="337" xr:uid="{00000000-0005-0000-0000-0000DF000000}"/>
    <cellStyle name="Normal 17 2" xfId="471" xr:uid="{00000000-0005-0000-0000-0000E0000000}"/>
    <cellStyle name="Normal 2" xfId="56" xr:uid="{00000000-0005-0000-0000-0000E1000000}"/>
    <cellStyle name="Normal 2 2" xfId="57" xr:uid="{00000000-0005-0000-0000-0000E2000000}"/>
    <cellStyle name="Normal 2 2 2" xfId="58" xr:uid="{00000000-0005-0000-0000-0000E3000000}"/>
    <cellStyle name="Normal 2 2 2 2" xfId="339" xr:uid="{00000000-0005-0000-0000-0000E4000000}"/>
    <cellStyle name="Normal 2 2 2 2 2" xfId="472" xr:uid="{00000000-0005-0000-0000-0000E5000000}"/>
    <cellStyle name="Normal 2 2 2 3" xfId="340" xr:uid="{00000000-0005-0000-0000-0000E6000000}"/>
    <cellStyle name="Normal 2 2 2 3 2" xfId="473" xr:uid="{00000000-0005-0000-0000-0000E7000000}"/>
    <cellStyle name="Normal 2 2 2 4" xfId="338" xr:uid="{00000000-0005-0000-0000-0000E8000000}"/>
    <cellStyle name="Normal 2 2 2 5" xfId="395" xr:uid="{00000000-0005-0000-0000-0000E9000000}"/>
    <cellStyle name="Normal 2 2 3" xfId="341" xr:uid="{00000000-0005-0000-0000-0000EA000000}"/>
    <cellStyle name="Normal 2 3" xfId="59" xr:uid="{00000000-0005-0000-0000-0000EB000000}"/>
    <cellStyle name="Normal 2 3 2" xfId="396" xr:uid="{00000000-0005-0000-0000-0000EC000000}"/>
    <cellStyle name="Normal 2 4" xfId="60" xr:uid="{00000000-0005-0000-0000-0000ED000000}"/>
    <cellStyle name="Normal 2 4 2" xfId="397" xr:uid="{00000000-0005-0000-0000-0000EE000000}"/>
    <cellStyle name="Normal 2 5" xfId="61" xr:uid="{00000000-0005-0000-0000-0000EF000000}"/>
    <cellStyle name="Normal 2 5 2" xfId="398" xr:uid="{00000000-0005-0000-0000-0000F0000000}"/>
    <cellStyle name="Normal 2 6" xfId="342" xr:uid="{00000000-0005-0000-0000-0000F1000000}"/>
    <cellStyle name="Normal 2 6 2" xfId="474" xr:uid="{00000000-0005-0000-0000-0000F2000000}"/>
    <cellStyle name="Normal 2 7" xfId="343" xr:uid="{00000000-0005-0000-0000-0000F3000000}"/>
    <cellStyle name="Normal 2 7 2" xfId="475" xr:uid="{00000000-0005-0000-0000-0000F4000000}"/>
    <cellStyle name="Normal 2 8" xfId="394" xr:uid="{00000000-0005-0000-0000-0000F5000000}"/>
    <cellStyle name="Normal 23" xfId="482" xr:uid="{00000000-0005-0000-0000-0000F6000000}"/>
    <cellStyle name="Normal 27" xfId="344" xr:uid="{00000000-0005-0000-0000-0000F7000000}"/>
    <cellStyle name="Normal 27 2" xfId="476" xr:uid="{00000000-0005-0000-0000-0000F8000000}"/>
    <cellStyle name="Normal 3" xfId="345" xr:uid="{00000000-0005-0000-0000-0000F9000000}"/>
    <cellStyle name="Normal 3 2" xfId="62" xr:uid="{00000000-0005-0000-0000-0000FA000000}"/>
    <cellStyle name="Normal 4" xfId="484" xr:uid="{00000000-0005-0000-0000-0000FB000000}"/>
    <cellStyle name="Normal 4 2" xfId="486" xr:uid="{00000000-0005-0000-0000-0000FC000000}"/>
    <cellStyle name="Normal 44" xfId="346" xr:uid="{00000000-0005-0000-0000-0000FD000000}"/>
    <cellStyle name="Normal 44 2" xfId="477" xr:uid="{00000000-0005-0000-0000-0000FE000000}"/>
    <cellStyle name="Normal 47" xfId="347" xr:uid="{00000000-0005-0000-0000-0000FF000000}"/>
    <cellStyle name="Normal 47 2" xfId="478" xr:uid="{00000000-0005-0000-0000-000000010000}"/>
    <cellStyle name="Normal 55" xfId="348" xr:uid="{00000000-0005-0000-0000-000001010000}"/>
    <cellStyle name="Normal 55 2" xfId="479" xr:uid="{00000000-0005-0000-0000-000002010000}"/>
    <cellStyle name="Normal 7" xfId="63" xr:uid="{00000000-0005-0000-0000-000003010000}"/>
    <cellStyle name="Percent 10" xfId="64" xr:uid="{00000000-0005-0000-0000-000004010000}"/>
    <cellStyle name="Percent 10 2" xfId="399" xr:uid="{00000000-0005-0000-0000-000005010000}"/>
    <cellStyle name="Percent 2 2" xfId="65" xr:uid="{00000000-0005-0000-0000-000006010000}"/>
    <cellStyle name="Percent 2 2 2" xfId="400" xr:uid="{00000000-0005-0000-0000-000007010000}"/>
    <cellStyle name="Percent 2 3" xfId="66" xr:uid="{00000000-0005-0000-0000-000008010000}"/>
    <cellStyle name="Percent 2 3 2" xfId="401" xr:uid="{00000000-0005-0000-0000-000009010000}"/>
    <cellStyle name="Percent 2 4" xfId="67" xr:uid="{00000000-0005-0000-0000-00000A010000}"/>
    <cellStyle name="Percent 2 4 2" xfId="402" xr:uid="{00000000-0005-0000-0000-00000B010000}"/>
    <cellStyle name="Percent 3" xfId="349" xr:uid="{00000000-0005-0000-0000-00000C010000}"/>
    <cellStyle name="Percent 3 2" xfId="68" xr:uid="{00000000-0005-0000-0000-00000D010000}"/>
    <cellStyle name="Percent 3 2 2" xfId="403" xr:uid="{00000000-0005-0000-0000-00000E010000}"/>
    <cellStyle name="Percent 3 3" xfId="69" xr:uid="{00000000-0005-0000-0000-00000F010000}"/>
    <cellStyle name="Percent 3 3 2" xfId="404" xr:uid="{00000000-0005-0000-0000-000010010000}"/>
    <cellStyle name="Percent 3 4" xfId="480" xr:uid="{00000000-0005-0000-0000-000011010000}"/>
    <cellStyle name="Percent 4" xfId="350" xr:uid="{00000000-0005-0000-0000-000012010000}"/>
    <cellStyle name="Percent 4 2" xfId="70" xr:uid="{00000000-0005-0000-0000-000013010000}"/>
    <cellStyle name="Percent 4 2 2" xfId="405" xr:uid="{00000000-0005-0000-0000-000014010000}"/>
    <cellStyle name="Percent 4 3" xfId="71" xr:uid="{00000000-0005-0000-0000-000015010000}"/>
    <cellStyle name="Percent 4 3 2" xfId="406" xr:uid="{00000000-0005-0000-0000-000016010000}"/>
    <cellStyle name="Percent 4 4" xfId="481" xr:uid="{00000000-0005-0000-0000-000017010000}"/>
    <cellStyle name="Percent 5" xfId="72" xr:uid="{00000000-0005-0000-0000-000018010000}"/>
    <cellStyle name="Percent 5 2" xfId="407" xr:uid="{00000000-0005-0000-0000-000019010000}"/>
    <cellStyle name="Percent 6" xfId="73" xr:uid="{00000000-0005-0000-0000-00001A010000}"/>
    <cellStyle name="Percent 6 2" xfId="408" xr:uid="{00000000-0005-0000-0000-00001B010000}"/>
    <cellStyle name="Percent 7" xfId="74" xr:uid="{00000000-0005-0000-0000-00001C010000}"/>
    <cellStyle name="Percent 7 2" xfId="409" xr:uid="{00000000-0005-0000-0000-00001D010000}"/>
    <cellStyle name="Percent 8" xfId="75" xr:uid="{00000000-0005-0000-0000-00001E010000}"/>
    <cellStyle name="Percent 8 2" xfId="410" xr:uid="{00000000-0005-0000-0000-00001F010000}"/>
    <cellStyle name="PSChar" xfId="76" xr:uid="{00000000-0005-0000-0000-000020010000}"/>
    <cellStyle name="PSChar 10" xfId="77" xr:uid="{00000000-0005-0000-0000-000021010000}"/>
    <cellStyle name="PSChar 10 2" xfId="78" xr:uid="{00000000-0005-0000-0000-000022010000}"/>
    <cellStyle name="PSChar 10 3" xfId="79" xr:uid="{00000000-0005-0000-0000-000023010000}"/>
    <cellStyle name="PSChar 10 4" xfId="80" xr:uid="{00000000-0005-0000-0000-000024010000}"/>
    <cellStyle name="PSChar 11" xfId="81" xr:uid="{00000000-0005-0000-0000-000025010000}"/>
    <cellStyle name="PSChar 12" xfId="82" xr:uid="{00000000-0005-0000-0000-000026010000}"/>
    <cellStyle name="PSChar 13" xfId="83" xr:uid="{00000000-0005-0000-0000-000027010000}"/>
    <cellStyle name="PSChar 14" xfId="84" xr:uid="{00000000-0005-0000-0000-000028010000}"/>
    <cellStyle name="PSChar 15" xfId="85" xr:uid="{00000000-0005-0000-0000-000029010000}"/>
    <cellStyle name="PSChar 16" xfId="86" xr:uid="{00000000-0005-0000-0000-00002A010000}"/>
    <cellStyle name="PSChar 17" xfId="87" xr:uid="{00000000-0005-0000-0000-00002B010000}"/>
    <cellStyle name="PSChar 18" xfId="88" xr:uid="{00000000-0005-0000-0000-00002C010000}"/>
    <cellStyle name="PSChar 19" xfId="89" xr:uid="{00000000-0005-0000-0000-00002D010000}"/>
    <cellStyle name="PSChar 2" xfId="90" xr:uid="{00000000-0005-0000-0000-00002E010000}"/>
    <cellStyle name="PSChar 20" xfId="91" xr:uid="{00000000-0005-0000-0000-00002F010000}"/>
    <cellStyle name="PSChar 21" xfId="92" xr:uid="{00000000-0005-0000-0000-000030010000}"/>
    <cellStyle name="PSChar 22" xfId="93" xr:uid="{00000000-0005-0000-0000-000031010000}"/>
    <cellStyle name="PSChar 23" xfId="94" xr:uid="{00000000-0005-0000-0000-000032010000}"/>
    <cellStyle name="PSChar 24" xfId="95" xr:uid="{00000000-0005-0000-0000-000033010000}"/>
    <cellStyle name="PSChar 25" xfId="96" xr:uid="{00000000-0005-0000-0000-000034010000}"/>
    <cellStyle name="PSChar 26" xfId="97" xr:uid="{00000000-0005-0000-0000-000035010000}"/>
    <cellStyle name="PSChar 27" xfId="98" xr:uid="{00000000-0005-0000-0000-000036010000}"/>
    <cellStyle name="PSChar 3" xfId="99" xr:uid="{00000000-0005-0000-0000-000037010000}"/>
    <cellStyle name="PSChar 4" xfId="100" xr:uid="{00000000-0005-0000-0000-000038010000}"/>
    <cellStyle name="PSChar 5" xfId="101" xr:uid="{00000000-0005-0000-0000-000039010000}"/>
    <cellStyle name="PSChar 6" xfId="102" xr:uid="{00000000-0005-0000-0000-00003A010000}"/>
    <cellStyle name="PSChar 7" xfId="103" xr:uid="{00000000-0005-0000-0000-00003B010000}"/>
    <cellStyle name="PSChar 8" xfId="104" xr:uid="{00000000-0005-0000-0000-00003C010000}"/>
    <cellStyle name="PSChar 9" xfId="105" xr:uid="{00000000-0005-0000-0000-00003D010000}"/>
    <cellStyle name="PSChar 9 2" xfId="106" xr:uid="{00000000-0005-0000-0000-00003E010000}"/>
    <cellStyle name="PSChar 9 3" xfId="107" xr:uid="{00000000-0005-0000-0000-00003F010000}"/>
    <cellStyle name="PSChar 9 4" xfId="108" xr:uid="{00000000-0005-0000-0000-000040010000}"/>
    <cellStyle name="PSDate" xfId="109" xr:uid="{00000000-0005-0000-0000-000041010000}"/>
    <cellStyle name="PSDate 10" xfId="110" xr:uid="{00000000-0005-0000-0000-000042010000}"/>
    <cellStyle name="PSDate 10 2" xfId="111" xr:uid="{00000000-0005-0000-0000-000043010000}"/>
    <cellStyle name="PSDate 10 3" xfId="112" xr:uid="{00000000-0005-0000-0000-000044010000}"/>
    <cellStyle name="PSDate 10 4" xfId="113" xr:uid="{00000000-0005-0000-0000-000045010000}"/>
    <cellStyle name="PSDate 11" xfId="114" xr:uid="{00000000-0005-0000-0000-000046010000}"/>
    <cellStyle name="PSDate 12" xfId="115" xr:uid="{00000000-0005-0000-0000-000047010000}"/>
    <cellStyle name="PSDate 13" xfId="116" xr:uid="{00000000-0005-0000-0000-000048010000}"/>
    <cellStyle name="PSDate 14" xfId="117" xr:uid="{00000000-0005-0000-0000-000049010000}"/>
    <cellStyle name="PSDate 15" xfId="118" xr:uid="{00000000-0005-0000-0000-00004A010000}"/>
    <cellStyle name="PSDate 16" xfId="119" xr:uid="{00000000-0005-0000-0000-00004B010000}"/>
    <cellStyle name="PSDate 17" xfId="120" xr:uid="{00000000-0005-0000-0000-00004C010000}"/>
    <cellStyle name="PSDate 18" xfId="121" xr:uid="{00000000-0005-0000-0000-00004D010000}"/>
    <cellStyle name="PSDate 19" xfId="122" xr:uid="{00000000-0005-0000-0000-00004E010000}"/>
    <cellStyle name="PSDate 2" xfId="123" xr:uid="{00000000-0005-0000-0000-00004F010000}"/>
    <cellStyle name="PSDate 20" xfId="124" xr:uid="{00000000-0005-0000-0000-000050010000}"/>
    <cellStyle name="PSDate 21" xfId="125" xr:uid="{00000000-0005-0000-0000-000051010000}"/>
    <cellStyle name="PSDate 22" xfId="126" xr:uid="{00000000-0005-0000-0000-000052010000}"/>
    <cellStyle name="PSDate 23" xfId="127" xr:uid="{00000000-0005-0000-0000-000053010000}"/>
    <cellStyle name="PSDate 24" xfId="128" xr:uid="{00000000-0005-0000-0000-000054010000}"/>
    <cellStyle name="PSDate 25" xfId="129" xr:uid="{00000000-0005-0000-0000-000055010000}"/>
    <cellStyle name="PSDate 26" xfId="130" xr:uid="{00000000-0005-0000-0000-000056010000}"/>
    <cellStyle name="PSDate 27" xfId="131" xr:uid="{00000000-0005-0000-0000-000057010000}"/>
    <cellStyle name="PSDate 3" xfId="132" xr:uid="{00000000-0005-0000-0000-000058010000}"/>
    <cellStyle name="PSDate 4" xfId="133" xr:uid="{00000000-0005-0000-0000-000059010000}"/>
    <cellStyle name="PSDate 5" xfId="134" xr:uid="{00000000-0005-0000-0000-00005A010000}"/>
    <cellStyle name="PSDate 6" xfId="135" xr:uid="{00000000-0005-0000-0000-00005B010000}"/>
    <cellStyle name="PSDate 7" xfId="136" xr:uid="{00000000-0005-0000-0000-00005C010000}"/>
    <cellStyle name="PSDate 8" xfId="137" xr:uid="{00000000-0005-0000-0000-00005D010000}"/>
    <cellStyle name="PSDate 9" xfId="138" xr:uid="{00000000-0005-0000-0000-00005E010000}"/>
    <cellStyle name="PSDate 9 2" xfId="139" xr:uid="{00000000-0005-0000-0000-00005F010000}"/>
    <cellStyle name="PSDate 9 3" xfId="140" xr:uid="{00000000-0005-0000-0000-000060010000}"/>
    <cellStyle name="PSDate 9 4" xfId="141" xr:uid="{00000000-0005-0000-0000-000061010000}"/>
    <cellStyle name="PSDec" xfId="142" xr:uid="{00000000-0005-0000-0000-000062010000}"/>
    <cellStyle name="PSDec 10" xfId="143" xr:uid="{00000000-0005-0000-0000-000063010000}"/>
    <cellStyle name="PSDec 10 2" xfId="144" xr:uid="{00000000-0005-0000-0000-000064010000}"/>
    <cellStyle name="PSDec 10 3" xfId="145" xr:uid="{00000000-0005-0000-0000-000065010000}"/>
    <cellStyle name="PSDec 10 4" xfId="146" xr:uid="{00000000-0005-0000-0000-000066010000}"/>
    <cellStyle name="PSDec 11" xfId="147" xr:uid="{00000000-0005-0000-0000-000067010000}"/>
    <cellStyle name="PSDec 12" xfId="148" xr:uid="{00000000-0005-0000-0000-000068010000}"/>
    <cellStyle name="PSDec 13" xfId="149" xr:uid="{00000000-0005-0000-0000-000069010000}"/>
    <cellStyle name="PSDec 14" xfId="150" xr:uid="{00000000-0005-0000-0000-00006A010000}"/>
    <cellStyle name="PSDec 15" xfId="151" xr:uid="{00000000-0005-0000-0000-00006B010000}"/>
    <cellStyle name="PSDec 16" xfId="152" xr:uid="{00000000-0005-0000-0000-00006C010000}"/>
    <cellStyle name="PSDec 17" xfId="153" xr:uid="{00000000-0005-0000-0000-00006D010000}"/>
    <cellStyle name="PSDec 18" xfId="154" xr:uid="{00000000-0005-0000-0000-00006E010000}"/>
    <cellStyle name="PSDec 19" xfId="155" xr:uid="{00000000-0005-0000-0000-00006F010000}"/>
    <cellStyle name="PSDec 2" xfId="156" xr:uid="{00000000-0005-0000-0000-000070010000}"/>
    <cellStyle name="PSDec 20" xfId="157" xr:uid="{00000000-0005-0000-0000-000071010000}"/>
    <cellStyle name="PSDec 21" xfId="158" xr:uid="{00000000-0005-0000-0000-000072010000}"/>
    <cellStyle name="PSDec 22" xfId="159" xr:uid="{00000000-0005-0000-0000-000073010000}"/>
    <cellStyle name="PSDec 23" xfId="160" xr:uid="{00000000-0005-0000-0000-000074010000}"/>
    <cellStyle name="PSDec 24" xfId="161" xr:uid="{00000000-0005-0000-0000-000075010000}"/>
    <cellStyle name="PSDec 25" xfId="162" xr:uid="{00000000-0005-0000-0000-000076010000}"/>
    <cellStyle name="PSDec 26" xfId="163" xr:uid="{00000000-0005-0000-0000-000077010000}"/>
    <cellStyle name="PSDec 27" xfId="164" xr:uid="{00000000-0005-0000-0000-000078010000}"/>
    <cellStyle name="PSDec 3" xfId="165" xr:uid="{00000000-0005-0000-0000-000079010000}"/>
    <cellStyle name="PSDec 4" xfId="166" xr:uid="{00000000-0005-0000-0000-00007A010000}"/>
    <cellStyle name="PSDec 5" xfId="167" xr:uid="{00000000-0005-0000-0000-00007B010000}"/>
    <cellStyle name="PSDec 6" xfId="168" xr:uid="{00000000-0005-0000-0000-00007C010000}"/>
    <cellStyle name="PSDec 7" xfId="169" xr:uid="{00000000-0005-0000-0000-00007D010000}"/>
    <cellStyle name="PSDec 8" xfId="170" xr:uid="{00000000-0005-0000-0000-00007E010000}"/>
    <cellStyle name="PSDec 9" xfId="171" xr:uid="{00000000-0005-0000-0000-00007F010000}"/>
    <cellStyle name="PSDec 9 2" xfId="172" xr:uid="{00000000-0005-0000-0000-000080010000}"/>
    <cellStyle name="PSDec 9 3" xfId="173" xr:uid="{00000000-0005-0000-0000-000081010000}"/>
    <cellStyle name="PSDec 9 4" xfId="174" xr:uid="{00000000-0005-0000-0000-000082010000}"/>
    <cellStyle name="PSHeading" xfId="175" xr:uid="{00000000-0005-0000-0000-000083010000}"/>
    <cellStyle name="PSHeading 10" xfId="176" xr:uid="{00000000-0005-0000-0000-000084010000}"/>
    <cellStyle name="PSHeading 10 2" xfId="177" xr:uid="{00000000-0005-0000-0000-000085010000}"/>
    <cellStyle name="PSHeading 10 3" xfId="178" xr:uid="{00000000-0005-0000-0000-000086010000}"/>
    <cellStyle name="PSHeading 10 4" xfId="179" xr:uid="{00000000-0005-0000-0000-000087010000}"/>
    <cellStyle name="PSHeading 11" xfId="180" xr:uid="{00000000-0005-0000-0000-000088010000}"/>
    <cellStyle name="PSHeading 12" xfId="181" xr:uid="{00000000-0005-0000-0000-000089010000}"/>
    <cellStyle name="PSHeading 13" xfId="182" xr:uid="{00000000-0005-0000-0000-00008A010000}"/>
    <cellStyle name="PSHeading 14" xfId="183" xr:uid="{00000000-0005-0000-0000-00008B010000}"/>
    <cellStyle name="PSHeading 15" xfId="184" xr:uid="{00000000-0005-0000-0000-00008C010000}"/>
    <cellStyle name="PSHeading 16" xfId="185" xr:uid="{00000000-0005-0000-0000-00008D010000}"/>
    <cellStyle name="PSHeading 17" xfId="186" xr:uid="{00000000-0005-0000-0000-00008E010000}"/>
    <cellStyle name="PSHeading 18" xfId="187" xr:uid="{00000000-0005-0000-0000-00008F010000}"/>
    <cellStyle name="PSHeading 19" xfId="188" xr:uid="{00000000-0005-0000-0000-000090010000}"/>
    <cellStyle name="PSHeading 2" xfId="189" xr:uid="{00000000-0005-0000-0000-000091010000}"/>
    <cellStyle name="PSHeading 20" xfId="190" xr:uid="{00000000-0005-0000-0000-000092010000}"/>
    <cellStyle name="PSHeading 21" xfId="191" xr:uid="{00000000-0005-0000-0000-000093010000}"/>
    <cellStyle name="PSHeading 22" xfId="192" xr:uid="{00000000-0005-0000-0000-000094010000}"/>
    <cellStyle name="PSHeading 23" xfId="193" xr:uid="{00000000-0005-0000-0000-000095010000}"/>
    <cellStyle name="PSHeading 24" xfId="194" xr:uid="{00000000-0005-0000-0000-000096010000}"/>
    <cellStyle name="PSHeading 25" xfId="195" xr:uid="{00000000-0005-0000-0000-000097010000}"/>
    <cellStyle name="PSHeading 26" xfId="196" xr:uid="{00000000-0005-0000-0000-000098010000}"/>
    <cellStyle name="PSHeading 27" xfId="197" xr:uid="{00000000-0005-0000-0000-000099010000}"/>
    <cellStyle name="PSHeading 3" xfId="198" xr:uid="{00000000-0005-0000-0000-00009A010000}"/>
    <cellStyle name="PSHeading 4" xfId="199" xr:uid="{00000000-0005-0000-0000-00009B010000}"/>
    <cellStyle name="PSHeading 5" xfId="200" xr:uid="{00000000-0005-0000-0000-00009C010000}"/>
    <cellStyle name="PSHeading 6" xfId="201" xr:uid="{00000000-0005-0000-0000-00009D010000}"/>
    <cellStyle name="PSHeading 7" xfId="202" xr:uid="{00000000-0005-0000-0000-00009E010000}"/>
    <cellStyle name="PSHeading 8" xfId="203" xr:uid="{00000000-0005-0000-0000-00009F010000}"/>
    <cellStyle name="PSHeading 9" xfId="204" xr:uid="{00000000-0005-0000-0000-0000A0010000}"/>
    <cellStyle name="PSHeading 9 2" xfId="205" xr:uid="{00000000-0005-0000-0000-0000A1010000}"/>
    <cellStyle name="PSHeading 9 3" xfId="206" xr:uid="{00000000-0005-0000-0000-0000A2010000}"/>
    <cellStyle name="PSHeading 9 4" xfId="207" xr:uid="{00000000-0005-0000-0000-0000A3010000}"/>
    <cellStyle name="PSHeading_5705 5706 5805" xfId="208" xr:uid="{00000000-0005-0000-0000-0000A4010000}"/>
    <cellStyle name="PSInt" xfId="209" xr:uid="{00000000-0005-0000-0000-0000A5010000}"/>
    <cellStyle name="PSInt 10" xfId="210" xr:uid="{00000000-0005-0000-0000-0000A6010000}"/>
    <cellStyle name="PSInt 10 2" xfId="211" xr:uid="{00000000-0005-0000-0000-0000A7010000}"/>
    <cellStyle name="PSInt 10 3" xfId="212" xr:uid="{00000000-0005-0000-0000-0000A8010000}"/>
    <cellStyle name="PSInt 10 4" xfId="213" xr:uid="{00000000-0005-0000-0000-0000A9010000}"/>
    <cellStyle name="PSInt 11" xfId="214" xr:uid="{00000000-0005-0000-0000-0000AA010000}"/>
    <cellStyle name="PSInt 12" xfId="215" xr:uid="{00000000-0005-0000-0000-0000AB010000}"/>
    <cellStyle name="PSInt 13" xfId="216" xr:uid="{00000000-0005-0000-0000-0000AC010000}"/>
    <cellStyle name="PSInt 14" xfId="217" xr:uid="{00000000-0005-0000-0000-0000AD010000}"/>
    <cellStyle name="PSInt 15" xfId="218" xr:uid="{00000000-0005-0000-0000-0000AE010000}"/>
    <cellStyle name="PSInt 16" xfId="219" xr:uid="{00000000-0005-0000-0000-0000AF010000}"/>
    <cellStyle name="PSInt 17" xfId="220" xr:uid="{00000000-0005-0000-0000-0000B0010000}"/>
    <cellStyle name="PSInt 18" xfId="221" xr:uid="{00000000-0005-0000-0000-0000B1010000}"/>
    <cellStyle name="PSInt 19" xfId="222" xr:uid="{00000000-0005-0000-0000-0000B2010000}"/>
    <cellStyle name="PSInt 2" xfId="223" xr:uid="{00000000-0005-0000-0000-0000B3010000}"/>
    <cellStyle name="PSInt 20" xfId="224" xr:uid="{00000000-0005-0000-0000-0000B4010000}"/>
    <cellStyle name="PSInt 21" xfId="225" xr:uid="{00000000-0005-0000-0000-0000B5010000}"/>
    <cellStyle name="PSInt 22" xfId="226" xr:uid="{00000000-0005-0000-0000-0000B6010000}"/>
    <cellStyle name="PSInt 23" xfId="227" xr:uid="{00000000-0005-0000-0000-0000B7010000}"/>
    <cellStyle name="PSInt 24" xfId="228" xr:uid="{00000000-0005-0000-0000-0000B8010000}"/>
    <cellStyle name="PSInt 25" xfId="229" xr:uid="{00000000-0005-0000-0000-0000B9010000}"/>
    <cellStyle name="PSInt 26" xfId="230" xr:uid="{00000000-0005-0000-0000-0000BA010000}"/>
    <cellStyle name="PSInt 27" xfId="231" xr:uid="{00000000-0005-0000-0000-0000BB010000}"/>
    <cellStyle name="PSInt 3" xfId="232" xr:uid="{00000000-0005-0000-0000-0000BC010000}"/>
    <cellStyle name="PSInt 4" xfId="233" xr:uid="{00000000-0005-0000-0000-0000BD010000}"/>
    <cellStyle name="PSInt 5" xfId="234" xr:uid="{00000000-0005-0000-0000-0000BE010000}"/>
    <cellStyle name="PSInt 6" xfId="235" xr:uid="{00000000-0005-0000-0000-0000BF010000}"/>
    <cellStyle name="PSInt 7" xfId="236" xr:uid="{00000000-0005-0000-0000-0000C0010000}"/>
    <cellStyle name="PSInt 8" xfId="237" xr:uid="{00000000-0005-0000-0000-0000C1010000}"/>
    <cellStyle name="PSInt 9" xfId="238" xr:uid="{00000000-0005-0000-0000-0000C2010000}"/>
    <cellStyle name="PSInt 9 2" xfId="239" xr:uid="{00000000-0005-0000-0000-0000C3010000}"/>
    <cellStyle name="PSInt 9 3" xfId="240" xr:uid="{00000000-0005-0000-0000-0000C4010000}"/>
    <cellStyle name="PSInt 9 4" xfId="241" xr:uid="{00000000-0005-0000-0000-0000C5010000}"/>
    <cellStyle name="PSSpacer" xfId="242" xr:uid="{00000000-0005-0000-0000-0000C6010000}"/>
    <cellStyle name="PSSpacer 10" xfId="243" xr:uid="{00000000-0005-0000-0000-0000C7010000}"/>
    <cellStyle name="PSSpacer 10 2" xfId="244" xr:uid="{00000000-0005-0000-0000-0000C8010000}"/>
    <cellStyle name="PSSpacer 10 3" xfId="245" xr:uid="{00000000-0005-0000-0000-0000C9010000}"/>
    <cellStyle name="PSSpacer 10 4" xfId="246" xr:uid="{00000000-0005-0000-0000-0000CA010000}"/>
    <cellStyle name="PSSpacer 11" xfId="247" xr:uid="{00000000-0005-0000-0000-0000CB010000}"/>
    <cellStyle name="PSSpacer 12" xfId="248" xr:uid="{00000000-0005-0000-0000-0000CC010000}"/>
    <cellStyle name="PSSpacer 13" xfId="249" xr:uid="{00000000-0005-0000-0000-0000CD010000}"/>
    <cellStyle name="PSSpacer 14" xfId="250" xr:uid="{00000000-0005-0000-0000-0000CE010000}"/>
    <cellStyle name="PSSpacer 15" xfId="251" xr:uid="{00000000-0005-0000-0000-0000CF010000}"/>
    <cellStyle name="PSSpacer 16" xfId="252" xr:uid="{00000000-0005-0000-0000-0000D0010000}"/>
    <cellStyle name="PSSpacer 17" xfId="253" xr:uid="{00000000-0005-0000-0000-0000D1010000}"/>
    <cellStyle name="PSSpacer 18" xfId="254" xr:uid="{00000000-0005-0000-0000-0000D2010000}"/>
    <cellStyle name="PSSpacer 19" xfId="255" xr:uid="{00000000-0005-0000-0000-0000D3010000}"/>
    <cellStyle name="PSSpacer 2" xfId="256" xr:uid="{00000000-0005-0000-0000-0000D4010000}"/>
    <cellStyle name="PSSpacer 20" xfId="257" xr:uid="{00000000-0005-0000-0000-0000D5010000}"/>
    <cellStyle name="PSSpacer 21" xfId="258" xr:uid="{00000000-0005-0000-0000-0000D6010000}"/>
    <cellStyle name="PSSpacer 22" xfId="259" xr:uid="{00000000-0005-0000-0000-0000D7010000}"/>
    <cellStyle name="PSSpacer 23" xfId="260" xr:uid="{00000000-0005-0000-0000-0000D8010000}"/>
    <cellStyle name="PSSpacer 24" xfId="261" xr:uid="{00000000-0005-0000-0000-0000D9010000}"/>
    <cellStyle name="PSSpacer 25" xfId="262" xr:uid="{00000000-0005-0000-0000-0000DA010000}"/>
    <cellStyle name="PSSpacer 26" xfId="263" xr:uid="{00000000-0005-0000-0000-0000DB010000}"/>
    <cellStyle name="PSSpacer 27" xfId="264" xr:uid="{00000000-0005-0000-0000-0000DC010000}"/>
    <cellStyle name="PSSpacer 3" xfId="265" xr:uid="{00000000-0005-0000-0000-0000DD010000}"/>
    <cellStyle name="PSSpacer 4" xfId="266" xr:uid="{00000000-0005-0000-0000-0000DE010000}"/>
    <cellStyle name="PSSpacer 5" xfId="267" xr:uid="{00000000-0005-0000-0000-0000DF010000}"/>
    <cellStyle name="PSSpacer 6" xfId="268" xr:uid="{00000000-0005-0000-0000-0000E0010000}"/>
    <cellStyle name="PSSpacer 7" xfId="269" xr:uid="{00000000-0005-0000-0000-0000E1010000}"/>
    <cellStyle name="PSSpacer 8" xfId="270" xr:uid="{00000000-0005-0000-0000-0000E2010000}"/>
    <cellStyle name="PSSpacer 9" xfId="271" xr:uid="{00000000-0005-0000-0000-0000E3010000}"/>
    <cellStyle name="PSSpacer 9 2" xfId="272" xr:uid="{00000000-0005-0000-0000-0000E4010000}"/>
    <cellStyle name="PSSpacer 9 3" xfId="273" xr:uid="{00000000-0005-0000-0000-0000E5010000}"/>
    <cellStyle name="PSSpacer 9 4" xfId="274" xr:uid="{00000000-0005-0000-0000-0000E6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8" bestFit="1" customWidth="1"/>
    <col min="6" max="6" width="2.42578125" style="9" customWidth="1"/>
    <col min="7" max="7" width="15" style="8" bestFit="1" customWidth="1"/>
    <col min="8" max="8" width="13.5703125" style="20" bestFit="1" customWidth="1"/>
    <col min="9" max="16384" width="9.140625" style="1"/>
  </cols>
  <sheetData>
    <row r="1" spans="1:8" ht="18" x14ac:dyDescent="0.25">
      <c r="A1" s="7" t="s">
        <v>129</v>
      </c>
      <c r="B1" s="2"/>
      <c r="C1" s="2"/>
      <c r="D1" s="2"/>
      <c r="E1" s="10"/>
      <c r="F1" s="19"/>
      <c r="G1" s="23" t="s">
        <v>119</v>
      </c>
    </row>
    <row r="2" spans="1:8" ht="18" x14ac:dyDescent="0.25">
      <c r="A2" s="4" t="s">
        <v>110</v>
      </c>
      <c r="B2" s="6"/>
      <c r="C2" s="4"/>
      <c r="D2" s="4"/>
      <c r="E2" s="23">
        <v>43281</v>
      </c>
      <c r="F2" s="18"/>
      <c r="G2" s="23">
        <v>42916</v>
      </c>
    </row>
    <row r="3" spans="1:8" x14ac:dyDescent="0.2">
      <c r="F3" s="8"/>
      <c r="G3" s="21"/>
    </row>
    <row r="4" spans="1:8" x14ac:dyDescent="0.2">
      <c r="B4" s="5" t="s">
        <v>0</v>
      </c>
      <c r="F4" s="8"/>
      <c r="G4" s="21"/>
    </row>
    <row r="5" spans="1:8" x14ac:dyDescent="0.2">
      <c r="B5" s="1" t="s">
        <v>23</v>
      </c>
      <c r="F5" s="8"/>
      <c r="G5" s="21"/>
    </row>
    <row r="6" spans="1:8" ht="12.75" customHeight="1" x14ac:dyDescent="0.2">
      <c r="C6" s="1" t="s">
        <v>1</v>
      </c>
      <c r="E6" s="8">
        <v>23337192.899999999</v>
      </c>
      <c r="F6" s="8"/>
      <c r="G6" s="26">
        <v>20530712.469999999</v>
      </c>
    </row>
    <row r="7" spans="1:8" x14ac:dyDescent="0.2">
      <c r="C7" s="1" t="s">
        <v>2</v>
      </c>
      <c r="E7" s="8">
        <v>3528639.6900000004</v>
      </c>
      <c r="F7" s="8"/>
      <c r="G7" s="27">
        <v>3449287.45</v>
      </c>
    </row>
    <row r="8" spans="1:8" x14ac:dyDescent="0.2">
      <c r="C8" s="20" t="s">
        <v>109</v>
      </c>
      <c r="E8" s="8">
        <v>254962.95</v>
      </c>
      <c r="F8" s="8"/>
      <c r="G8" s="33">
        <v>253977.69</v>
      </c>
    </row>
    <row r="9" spans="1:8" x14ac:dyDescent="0.2">
      <c r="C9" s="1" t="s">
        <v>3</v>
      </c>
      <c r="E9" s="8">
        <v>264287</v>
      </c>
      <c r="F9" s="8"/>
      <c r="G9" s="27">
        <v>139645.20000000001</v>
      </c>
    </row>
    <row r="10" spans="1:8" x14ac:dyDescent="0.2">
      <c r="C10" s="1" t="s">
        <v>4</v>
      </c>
      <c r="E10" s="19">
        <v>159333.01</v>
      </c>
      <c r="F10" s="8"/>
      <c r="G10" s="19">
        <v>41079.33</v>
      </c>
    </row>
    <row r="11" spans="1:8" x14ac:dyDescent="0.2">
      <c r="D11" s="1" t="s">
        <v>5</v>
      </c>
      <c r="E11" s="8">
        <f>+SUM(E6:E10)</f>
        <v>27544415.550000001</v>
      </c>
      <c r="F11" s="8"/>
      <c r="G11" s="8">
        <v>24414702.139999997</v>
      </c>
    </row>
    <row r="12" spans="1:8" x14ac:dyDescent="0.2">
      <c r="F12" s="8"/>
      <c r="G12" s="21"/>
    </row>
    <row r="13" spans="1:8" x14ac:dyDescent="0.2">
      <c r="B13" s="1" t="s">
        <v>6</v>
      </c>
      <c r="F13" s="8"/>
      <c r="G13" s="21"/>
    </row>
    <row r="14" spans="1:8" x14ac:dyDescent="0.2">
      <c r="C14" s="1" t="s">
        <v>7</v>
      </c>
      <c r="E14" s="8">
        <v>1707263.4900000002</v>
      </c>
      <c r="F14" s="8"/>
      <c r="G14" s="28">
        <v>2630176.4500000002</v>
      </c>
    </row>
    <row r="15" spans="1:8" x14ac:dyDescent="0.2">
      <c r="C15" s="20" t="s">
        <v>109</v>
      </c>
      <c r="E15" s="8">
        <v>1154806.6100000001</v>
      </c>
      <c r="F15" s="8"/>
      <c r="G15" s="33">
        <v>1200519.3600000001</v>
      </c>
    </row>
    <row r="16" spans="1:8" x14ac:dyDescent="0.2">
      <c r="C16" s="20" t="s">
        <v>116</v>
      </c>
      <c r="E16" s="8">
        <v>93601060.350000009</v>
      </c>
      <c r="F16" s="8"/>
      <c r="G16" s="28">
        <v>98224917.480000004</v>
      </c>
      <c r="H16" s="45"/>
    </row>
    <row r="17" spans="2:8" x14ac:dyDescent="0.2">
      <c r="C17" s="20" t="s">
        <v>117</v>
      </c>
      <c r="E17" s="8">
        <v>3949803.57</v>
      </c>
      <c r="F17" s="8"/>
      <c r="G17" s="28">
        <v>0</v>
      </c>
    </row>
    <row r="18" spans="2:8" x14ac:dyDescent="0.2">
      <c r="D18" s="1" t="s">
        <v>8</v>
      </c>
      <c r="E18" s="19">
        <f>+SUM(E14:E17)</f>
        <v>100412934.02</v>
      </c>
      <c r="F18" s="8"/>
      <c r="G18" s="19">
        <v>102055613.29000001</v>
      </c>
    </row>
    <row r="19" spans="2:8" s="5" customFormat="1" x14ac:dyDescent="0.2">
      <c r="D19" s="5" t="s">
        <v>9</v>
      </c>
      <c r="E19" s="19">
        <f>+E11+E18</f>
        <v>127957349.56999999</v>
      </c>
      <c r="F19" s="8"/>
      <c r="G19" s="19">
        <v>126470315.43000001</v>
      </c>
      <c r="H19" s="45"/>
    </row>
    <row r="20" spans="2:8" x14ac:dyDescent="0.2">
      <c r="F20" s="8"/>
      <c r="G20" s="21"/>
    </row>
    <row r="21" spans="2:8" x14ac:dyDescent="0.2">
      <c r="B21" s="17" t="s">
        <v>95</v>
      </c>
      <c r="C21" s="34"/>
      <c r="D21" s="34"/>
      <c r="E21" s="40">
        <v>7871878.1100000003</v>
      </c>
      <c r="F21" s="8"/>
      <c r="G21" s="40">
        <v>8624713.25</v>
      </c>
    </row>
    <row r="22" spans="2:8" x14ac:dyDescent="0.2">
      <c r="F22" s="8"/>
      <c r="G22" s="21"/>
    </row>
    <row r="23" spans="2:8" x14ac:dyDescent="0.2">
      <c r="B23" s="5" t="s">
        <v>10</v>
      </c>
      <c r="F23" s="8"/>
      <c r="G23" s="21"/>
    </row>
    <row r="24" spans="2:8" x14ac:dyDescent="0.2">
      <c r="B24" s="1" t="s">
        <v>11</v>
      </c>
      <c r="F24" s="8"/>
      <c r="G24" s="21"/>
    </row>
    <row r="25" spans="2:8" x14ac:dyDescent="0.2">
      <c r="C25" s="1" t="s">
        <v>12</v>
      </c>
      <c r="E25" s="8">
        <v>1837344.3000000003</v>
      </c>
      <c r="F25" s="8"/>
      <c r="G25" s="33">
        <v>1725338.67</v>
      </c>
    </row>
    <row r="26" spans="2:8" ht="12.95" customHeight="1" x14ac:dyDescent="0.2">
      <c r="C26" s="1" t="s">
        <v>13</v>
      </c>
      <c r="E26" s="8">
        <v>1704541.84</v>
      </c>
      <c r="F26" s="8"/>
      <c r="G26" s="29">
        <v>1835963.43</v>
      </c>
    </row>
    <row r="27" spans="2:8" x14ac:dyDescent="0.2">
      <c r="C27" s="1" t="s">
        <v>44</v>
      </c>
      <c r="E27" s="8">
        <v>1345471.67</v>
      </c>
      <c r="F27" s="8"/>
      <c r="G27" s="33">
        <v>1139805.31</v>
      </c>
    </row>
    <row r="28" spans="2:8" x14ac:dyDescent="0.2">
      <c r="C28" s="1" t="s">
        <v>14</v>
      </c>
      <c r="E28" s="8">
        <v>529200.53</v>
      </c>
      <c r="F28" s="8"/>
      <c r="G28" s="33">
        <v>497988.7</v>
      </c>
    </row>
    <row r="29" spans="2:8" x14ac:dyDescent="0.2">
      <c r="C29" s="20" t="s">
        <v>121</v>
      </c>
      <c r="E29" s="19">
        <v>29139.760000000002</v>
      </c>
      <c r="F29" s="8"/>
      <c r="G29" s="19">
        <v>0</v>
      </c>
    </row>
    <row r="30" spans="2:8" x14ac:dyDescent="0.2">
      <c r="D30" s="1" t="s">
        <v>15</v>
      </c>
      <c r="E30" s="8">
        <f>+SUM(E25:E29)</f>
        <v>5445698.1000000006</v>
      </c>
      <c r="F30" s="8"/>
      <c r="G30" s="8">
        <v>5199096.1100000003</v>
      </c>
    </row>
    <row r="31" spans="2:8" x14ac:dyDescent="0.2">
      <c r="F31" s="8"/>
      <c r="G31" s="21"/>
    </row>
    <row r="32" spans="2:8" x14ac:dyDescent="0.2">
      <c r="B32" s="1" t="s">
        <v>16</v>
      </c>
      <c r="F32" s="8"/>
      <c r="G32" s="21"/>
    </row>
    <row r="33" spans="2:8" x14ac:dyDescent="0.2">
      <c r="C33" s="1" t="s">
        <v>13</v>
      </c>
      <c r="E33" s="8">
        <v>27459394.73</v>
      </c>
      <c r="F33" s="8"/>
      <c r="G33" s="30">
        <v>28940268.09</v>
      </c>
    </row>
    <row r="34" spans="2:8" x14ac:dyDescent="0.2">
      <c r="C34" s="20" t="s">
        <v>118</v>
      </c>
      <c r="E34" s="8">
        <v>2102593</v>
      </c>
      <c r="F34" s="8"/>
      <c r="G34" s="33">
        <v>2146634</v>
      </c>
      <c r="H34" s="45"/>
    </row>
    <row r="35" spans="2:8" s="3" customFormat="1" x14ac:dyDescent="0.2">
      <c r="C35" s="3" t="s">
        <v>14</v>
      </c>
      <c r="E35" s="8">
        <v>290418.76</v>
      </c>
      <c r="F35" s="8"/>
      <c r="G35" s="8">
        <v>277696.69</v>
      </c>
      <c r="H35" s="41"/>
    </row>
    <row r="36" spans="2:8" s="3" customFormat="1" x14ac:dyDescent="0.2">
      <c r="C36" s="20" t="s">
        <v>96</v>
      </c>
      <c r="D36" s="1"/>
      <c r="E36" s="8">
        <v>5935132.3899999997</v>
      </c>
      <c r="F36" s="8"/>
      <c r="G36" s="8">
        <v>3189752.27</v>
      </c>
      <c r="H36" s="41"/>
    </row>
    <row r="37" spans="2:8" x14ac:dyDescent="0.2">
      <c r="C37" s="20" t="s">
        <v>102</v>
      </c>
      <c r="E37" s="19">
        <v>0</v>
      </c>
      <c r="F37" s="8"/>
      <c r="G37" s="19">
        <v>1086075.46</v>
      </c>
    </row>
    <row r="38" spans="2:8" x14ac:dyDescent="0.2">
      <c r="D38" s="1" t="s">
        <v>17</v>
      </c>
      <c r="E38" s="19">
        <f>+SUM(E33:E37)</f>
        <v>35787538.880000003</v>
      </c>
      <c r="F38" s="8"/>
      <c r="G38" s="19">
        <v>35640426.510000005</v>
      </c>
    </row>
    <row r="39" spans="2:8" s="5" customFormat="1" x14ac:dyDescent="0.2">
      <c r="D39" s="5" t="s">
        <v>18</v>
      </c>
      <c r="E39" s="19">
        <f>+E38+E30</f>
        <v>41233236.980000004</v>
      </c>
      <c r="F39" s="8"/>
      <c r="G39" s="19">
        <v>40839522.620000005</v>
      </c>
      <c r="H39" s="45"/>
    </row>
    <row r="40" spans="2:8" x14ac:dyDescent="0.2">
      <c r="F40" s="8"/>
      <c r="G40" s="21"/>
    </row>
    <row r="41" spans="2:8" x14ac:dyDescent="0.2">
      <c r="B41" s="5" t="s">
        <v>97</v>
      </c>
      <c r="E41" s="19">
        <v>8421653.8499999996</v>
      </c>
      <c r="F41" s="8"/>
      <c r="G41" s="32">
        <v>3533787.99</v>
      </c>
    </row>
    <row r="42" spans="2:8" x14ac:dyDescent="0.2">
      <c r="F42" s="8"/>
      <c r="G42" s="21"/>
    </row>
    <row r="43" spans="2:8" x14ac:dyDescent="0.2">
      <c r="B43" s="5" t="s">
        <v>46</v>
      </c>
      <c r="F43" s="8"/>
      <c r="G43" s="21"/>
    </row>
    <row r="44" spans="2:8" x14ac:dyDescent="0.2">
      <c r="C44" s="20" t="s">
        <v>48</v>
      </c>
      <c r="E44" s="8">
        <v>64437123.780000001</v>
      </c>
      <c r="F44" s="8"/>
      <c r="G44" s="31">
        <v>67448685.959999993</v>
      </c>
      <c r="H44" s="45"/>
    </row>
    <row r="45" spans="2:8" x14ac:dyDescent="0.2">
      <c r="C45" s="1" t="s">
        <v>19</v>
      </c>
      <c r="F45" s="8"/>
      <c r="G45" s="31"/>
    </row>
    <row r="46" spans="2:8" x14ac:dyDescent="0.2">
      <c r="D46" s="1" t="s">
        <v>20</v>
      </c>
      <c r="E46" s="8">
        <v>1083712.5900000001</v>
      </c>
      <c r="F46" s="8"/>
      <c r="G46" s="31">
        <v>1059742.49</v>
      </c>
    </row>
    <row r="47" spans="2:8" s="20" customFormat="1" x14ac:dyDescent="0.2">
      <c r="D47" s="20" t="s">
        <v>21</v>
      </c>
      <c r="E47" s="33">
        <v>9047019.0299999993</v>
      </c>
      <c r="F47" s="33"/>
      <c r="G47" s="33">
        <v>4415245.8899999997</v>
      </c>
      <c r="H47" s="45"/>
    </row>
    <row r="48" spans="2:8" x14ac:dyDescent="0.2">
      <c r="C48" s="1" t="s">
        <v>22</v>
      </c>
      <c r="E48" s="19">
        <v>11606481.449999992</v>
      </c>
      <c r="F48" s="8"/>
      <c r="G48" s="19">
        <v>17798043.730000004</v>
      </c>
      <c r="H48" s="45"/>
    </row>
    <row r="49" spans="4:8" s="5" customFormat="1" ht="13.5" thickBot="1" x14ac:dyDescent="0.25">
      <c r="D49" s="5" t="s">
        <v>47</v>
      </c>
      <c r="E49" s="11">
        <f>+SUM(E44:E48)</f>
        <v>86174336.849999994</v>
      </c>
      <c r="F49" s="8"/>
      <c r="G49" s="11">
        <v>90721718.069999993</v>
      </c>
      <c r="H49" s="45"/>
    </row>
    <row r="50" spans="4:8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6"/>
  <sheetViews>
    <sheetView workbookViewId="0"/>
  </sheetViews>
  <sheetFormatPr defaultRowHeight="12.75" x14ac:dyDescent="0.2"/>
  <cols>
    <col min="1" max="1" width="5.5703125" style="48" customWidth="1"/>
    <col min="2" max="2" width="5.42578125" style="48" customWidth="1"/>
    <col min="3" max="3" width="5.28515625" style="48" customWidth="1"/>
    <col min="4" max="4" width="55.5703125" style="48" customWidth="1"/>
    <col min="5" max="5" width="15" style="48" bestFit="1" customWidth="1"/>
    <col min="6" max="6" width="2" style="48" bestFit="1" customWidth="1"/>
    <col min="7" max="7" width="15.42578125" style="48" bestFit="1" customWidth="1"/>
    <col min="8" max="9" width="13.5703125" style="48" bestFit="1" customWidth="1"/>
    <col min="10" max="16384" width="9.140625" style="48"/>
  </cols>
  <sheetData>
    <row r="1" spans="1:9" s="1" customFormat="1" ht="18" x14ac:dyDescent="0.25">
      <c r="A1" s="7" t="s">
        <v>91</v>
      </c>
      <c r="B1" s="7"/>
      <c r="C1" s="2"/>
      <c r="D1" s="2"/>
      <c r="E1" s="32"/>
      <c r="F1" s="2"/>
      <c r="G1" s="37" t="s">
        <v>119</v>
      </c>
    </row>
    <row r="2" spans="1:9" s="1" customFormat="1" ht="12.75" customHeight="1" x14ac:dyDescent="0.2">
      <c r="A2" s="51" t="s">
        <v>110</v>
      </c>
      <c r="B2" s="51"/>
      <c r="C2" s="51"/>
      <c r="D2" s="51"/>
      <c r="E2" s="25" t="s">
        <v>89</v>
      </c>
      <c r="G2" s="25" t="s">
        <v>89</v>
      </c>
      <c r="I2" s="20"/>
    </row>
    <row r="3" spans="1:9" s="1" customFormat="1" x14ac:dyDescent="0.2">
      <c r="A3" s="52"/>
      <c r="B3" s="52"/>
      <c r="C3" s="52"/>
      <c r="D3" s="52"/>
      <c r="E3" s="37" t="s">
        <v>122</v>
      </c>
      <c r="G3" s="37" t="s">
        <v>103</v>
      </c>
    </row>
    <row r="4" spans="1:9" s="1" customFormat="1" x14ac:dyDescent="0.2">
      <c r="A4" s="46" t="s">
        <v>24</v>
      </c>
      <c r="B4" s="46"/>
      <c r="C4" s="46"/>
      <c r="D4" s="15"/>
      <c r="E4" s="24"/>
      <c r="F4" s="47"/>
      <c r="G4" s="16"/>
    </row>
    <row r="5" spans="1:9" s="1" customFormat="1" x14ac:dyDescent="0.2">
      <c r="B5" s="5" t="s">
        <v>25</v>
      </c>
      <c r="E5" s="48"/>
      <c r="G5" s="8"/>
    </row>
    <row r="6" spans="1:9" s="1" customFormat="1" x14ac:dyDescent="0.2">
      <c r="C6" s="20" t="s">
        <v>115</v>
      </c>
      <c r="E6" s="48"/>
      <c r="G6" s="8"/>
    </row>
    <row r="7" spans="1:9" s="1" customFormat="1" x14ac:dyDescent="0.2">
      <c r="C7" s="20" t="s">
        <v>127</v>
      </c>
      <c r="E7" s="33">
        <v>13496929.1</v>
      </c>
      <c r="G7" s="8">
        <v>12813139.01</v>
      </c>
    </row>
    <row r="8" spans="1:9" s="1" customFormat="1" x14ac:dyDescent="0.2">
      <c r="C8" s="1" t="s">
        <v>26</v>
      </c>
      <c r="E8" s="33">
        <v>2783494.51</v>
      </c>
      <c r="G8" s="8">
        <v>1747010.0200000005</v>
      </c>
      <c r="H8" s="42"/>
      <c r="I8" s="42"/>
    </row>
    <row r="9" spans="1:9" s="1" customFormat="1" x14ac:dyDescent="0.2">
      <c r="C9" s="1" t="s">
        <v>27</v>
      </c>
      <c r="E9" s="33">
        <v>1137530.8800000001</v>
      </c>
      <c r="G9" s="8">
        <v>2282170.6800000002</v>
      </c>
    </row>
    <row r="10" spans="1:9" s="1" customFormat="1" x14ac:dyDescent="0.2">
      <c r="C10" s="1" t="s">
        <v>28</v>
      </c>
      <c r="E10" s="33">
        <v>1083880.4100000001</v>
      </c>
      <c r="G10" s="8">
        <v>1106394.55</v>
      </c>
    </row>
    <row r="11" spans="1:9" s="1" customFormat="1" x14ac:dyDescent="0.2">
      <c r="C11" s="1" t="s">
        <v>43</v>
      </c>
      <c r="E11" s="48"/>
      <c r="G11" s="8"/>
    </row>
    <row r="12" spans="1:9" s="1" customFormat="1" x14ac:dyDescent="0.2">
      <c r="A12" s="20"/>
      <c r="C12" s="20" t="s">
        <v>128</v>
      </c>
      <c r="E12" s="33">
        <v>5419306.7000000011</v>
      </c>
      <c r="G12" s="8">
        <v>4530738.32</v>
      </c>
    </row>
    <row r="13" spans="1:9" s="1" customFormat="1" x14ac:dyDescent="0.2">
      <c r="C13" s="20" t="s">
        <v>108</v>
      </c>
      <c r="E13" s="33">
        <v>-9582.07</v>
      </c>
      <c r="G13" s="8">
        <v>33542.410000000003</v>
      </c>
      <c r="I13" s="20"/>
    </row>
    <row r="14" spans="1:9" s="1" customFormat="1" x14ac:dyDescent="0.2">
      <c r="C14" s="1" t="s">
        <v>29</v>
      </c>
      <c r="E14" s="32">
        <v>3988466.1399999997</v>
      </c>
      <c r="F14" s="3"/>
      <c r="G14" s="19">
        <v>4754927.6800000016</v>
      </c>
    </row>
    <row r="15" spans="1:9" s="1" customFormat="1" x14ac:dyDescent="0.2">
      <c r="D15" s="5" t="s">
        <v>30</v>
      </c>
      <c r="E15" s="8">
        <f>+SUM(E7:E14)</f>
        <v>27900025.670000002</v>
      </c>
      <c r="F15" s="5"/>
      <c r="G15" s="8">
        <v>27267922.670000002</v>
      </c>
      <c r="H15" s="42"/>
    </row>
    <row r="16" spans="1:9" s="1" customFormat="1" x14ac:dyDescent="0.2">
      <c r="E16" s="48"/>
      <c r="G16" s="8"/>
    </row>
    <row r="17" spans="2:9" s="1" customFormat="1" x14ac:dyDescent="0.2">
      <c r="B17" s="5" t="s">
        <v>31</v>
      </c>
      <c r="E17" s="48"/>
      <c r="G17" s="8"/>
    </row>
    <row r="18" spans="2:9" s="1" customFormat="1" x14ac:dyDescent="0.2">
      <c r="C18" s="1" t="s">
        <v>32</v>
      </c>
      <c r="E18" s="33">
        <v>32737238.540000003</v>
      </c>
      <c r="G18" s="8">
        <v>33214943.969999999</v>
      </c>
    </row>
    <row r="19" spans="2:9" s="1" customFormat="1" x14ac:dyDescent="0.2">
      <c r="C19" s="1" t="s">
        <v>33</v>
      </c>
      <c r="E19" s="33">
        <v>1579050.1600000001</v>
      </c>
      <c r="G19" s="8">
        <v>1459335.62</v>
      </c>
    </row>
    <row r="20" spans="2:9" s="1" customFormat="1" x14ac:dyDescent="0.2">
      <c r="C20" s="1" t="s">
        <v>34</v>
      </c>
      <c r="E20" s="33">
        <v>12914934.48</v>
      </c>
      <c r="G20" s="8">
        <v>11821261.190000001</v>
      </c>
    </row>
    <row r="21" spans="2:9" s="1" customFormat="1" x14ac:dyDescent="0.2">
      <c r="C21" s="1" t="s">
        <v>35</v>
      </c>
      <c r="E21" s="33">
        <v>-108854.27999999933</v>
      </c>
      <c r="G21" s="8">
        <v>11317.179999999777</v>
      </c>
      <c r="I21" s="20"/>
    </row>
    <row r="22" spans="2:9" s="1" customFormat="1" x14ac:dyDescent="0.2">
      <c r="C22" s="1" t="s">
        <v>36</v>
      </c>
      <c r="E22" s="32">
        <v>5503316.7300000004</v>
      </c>
      <c r="F22" s="3"/>
      <c r="G22" s="19">
        <v>5508313.4900000002</v>
      </c>
      <c r="H22" s="42"/>
    </row>
    <row r="23" spans="2:9" s="1" customFormat="1" x14ac:dyDescent="0.2">
      <c r="D23" s="5" t="s">
        <v>37</v>
      </c>
      <c r="E23" s="32">
        <f>+SUM(E18:E22)</f>
        <v>52625685.63000001</v>
      </c>
      <c r="F23" s="3"/>
      <c r="G23" s="19">
        <v>52015171.450000003</v>
      </c>
      <c r="H23" s="42"/>
    </row>
    <row r="24" spans="2:9" s="1" customFormat="1" x14ac:dyDescent="0.2">
      <c r="D24" s="5" t="s">
        <v>51</v>
      </c>
      <c r="E24" s="8">
        <f>+E15-E23</f>
        <v>-24725659.960000008</v>
      </c>
      <c r="F24" s="5"/>
      <c r="G24" s="8">
        <v>-24747248.780000001</v>
      </c>
      <c r="H24" s="42"/>
      <c r="I24" s="42"/>
    </row>
    <row r="25" spans="2:9" s="1" customFormat="1" x14ac:dyDescent="0.2">
      <c r="E25" s="48"/>
      <c r="G25" s="8"/>
    </row>
    <row r="26" spans="2:9" s="1" customFormat="1" x14ac:dyDescent="0.2">
      <c r="B26" s="5" t="s">
        <v>38</v>
      </c>
      <c r="E26" s="48"/>
      <c r="G26" s="8"/>
    </row>
    <row r="27" spans="2:9" s="1" customFormat="1" x14ac:dyDescent="0.2">
      <c r="C27" s="1" t="s">
        <v>39</v>
      </c>
      <c r="E27" s="33">
        <v>16961620.390000001</v>
      </c>
      <c r="G27" s="8">
        <v>16743280.659999998</v>
      </c>
    </row>
    <row r="28" spans="2:9" s="1" customFormat="1" x14ac:dyDescent="0.2">
      <c r="C28" s="1" t="s">
        <v>40</v>
      </c>
      <c r="E28" s="33">
        <v>1721024.61</v>
      </c>
      <c r="G28" s="8">
        <v>1062112.19</v>
      </c>
    </row>
    <row r="29" spans="2:9" s="1" customFormat="1" x14ac:dyDescent="0.2">
      <c r="C29" s="20" t="s">
        <v>120</v>
      </c>
      <c r="E29" s="33">
        <v>3885274</v>
      </c>
      <c r="G29" s="8">
        <v>3480690</v>
      </c>
      <c r="H29" s="42"/>
    </row>
    <row r="30" spans="2:9" s="1" customFormat="1" x14ac:dyDescent="0.2">
      <c r="C30" s="20" t="s">
        <v>114</v>
      </c>
      <c r="E30" s="33">
        <v>283971.41000000003</v>
      </c>
      <c r="F30" s="3"/>
      <c r="G30" s="8">
        <v>332403.99</v>
      </c>
    </row>
    <row r="31" spans="2:9" s="1" customFormat="1" x14ac:dyDescent="0.2">
      <c r="C31" s="1" t="s">
        <v>41</v>
      </c>
      <c r="E31" s="33">
        <v>-856.89</v>
      </c>
      <c r="G31" s="8">
        <v>0</v>
      </c>
      <c r="H31" s="42"/>
    </row>
    <row r="32" spans="2:9" s="1" customFormat="1" x14ac:dyDescent="0.2">
      <c r="C32" s="1" t="s">
        <v>42</v>
      </c>
      <c r="E32" s="33">
        <v>-890666.69000000006</v>
      </c>
      <c r="G32" s="8">
        <v>-1005115.11</v>
      </c>
    </row>
    <row r="33" spans="2:8" s="1" customFormat="1" x14ac:dyDescent="0.2">
      <c r="C33" s="1" t="s">
        <v>45</v>
      </c>
      <c r="E33" s="33">
        <v>-670487.45000000007</v>
      </c>
      <c r="G33" s="8">
        <v>-663825.05000000005</v>
      </c>
    </row>
    <row r="34" spans="2:8" s="1" customFormat="1" x14ac:dyDescent="0.2">
      <c r="C34" s="20" t="s">
        <v>98</v>
      </c>
      <c r="E34" s="32">
        <v>1006013.2700000001</v>
      </c>
      <c r="F34" s="3"/>
      <c r="G34" s="19">
        <v>446485.52000000048</v>
      </c>
    </row>
    <row r="35" spans="2:8" s="1" customFormat="1" x14ac:dyDescent="0.2">
      <c r="E35" s="48"/>
      <c r="G35" s="8"/>
    </row>
    <row r="36" spans="2:8" s="1" customFormat="1" x14ac:dyDescent="0.2">
      <c r="D36" s="20" t="s">
        <v>112</v>
      </c>
      <c r="E36" s="8">
        <f>+SUM(E24:E34)</f>
        <v>-2429767.3100000075</v>
      </c>
      <c r="G36" s="8">
        <v>-4351216.5800000029</v>
      </c>
      <c r="H36" s="42"/>
    </row>
    <row r="37" spans="2:8" s="1" customFormat="1" x14ac:dyDescent="0.2">
      <c r="E37" s="48"/>
      <c r="G37" s="8"/>
    </row>
    <row r="38" spans="2:8" s="1" customFormat="1" x14ac:dyDescent="0.2">
      <c r="C38" s="20" t="s">
        <v>101</v>
      </c>
      <c r="E38" s="49">
        <v>476178.01</v>
      </c>
      <c r="G38" s="8">
        <v>1723478.61</v>
      </c>
    </row>
    <row r="39" spans="2:8" s="1" customFormat="1" x14ac:dyDescent="0.2">
      <c r="C39" s="20" t="s">
        <v>99</v>
      </c>
      <c r="E39" s="50">
        <v>0</v>
      </c>
      <c r="G39" s="19">
        <v>0</v>
      </c>
    </row>
    <row r="40" spans="2:8" s="1" customFormat="1" x14ac:dyDescent="0.2">
      <c r="E40" s="22"/>
      <c r="G40" s="9"/>
    </row>
    <row r="41" spans="2:8" s="1" customFormat="1" x14ac:dyDescent="0.2">
      <c r="D41" s="5" t="s">
        <v>113</v>
      </c>
      <c r="E41" s="8">
        <f>+E36+E38+E39</f>
        <v>-1953589.3000000075</v>
      </c>
      <c r="F41" s="5"/>
      <c r="G41" s="8">
        <v>-2627737.9700000025</v>
      </c>
    </row>
    <row r="42" spans="2:8" s="1" customFormat="1" x14ac:dyDescent="0.2">
      <c r="E42" s="48"/>
      <c r="G42" s="8"/>
    </row>
    <row r="43" spans="2:8" s="1" customFormat="1" x14ac:dyDescent="0.2">
      <c r="B43" s="5" t="s">
        <v>46</v>
      </c>
      <c r="E43" s="48"/>
      <c r="G43" s="8"/>
    </row>
    <row r="44" spans="2:8" s="1" customFormat="1" x14ac:dyDescent="0.2">
      <c r="C44" s="20" t="s">
        <v>49</v>
      </c>
      <c r="E44" s="33">
        <f>+G46</f>
        <v>90721718.070000008</v>
      </c>
      <c r="F44" s="3"/>
      <c r="G44" s="8">
        <v>96263143.010000005</v>
      </c>
    </row>
    <row r="45" spans="2:8" s="1" customFormat="1" x14ac:dyDescent="0.2">
      <c r="C45" s="20" t="s">
        <v>130</v>
      </c>
      <c r="E45" s="32">
        <v>-2593791.92</v>
      </c>
      <c r="F45" s="9"/>
      <c r="G45" s="19">
        <v>-2913686.97</v>
      </c>
    </row>
    <row r="46" spans="2:8" s="1" customFormat="1" ht="13.5" thickBot="1" x14ac:dyDescent="0.25">
      <c r="C46" s="5" t="s">
        <v>50</v>
      </c>
      <c r="E46" s="11">
        <f>+SUM(E41:E45)</f>
        <v>86174336.849999994</v>
      </c>
      <c r="F46" s="3"/>
      <c r="G46" s="11">
        <v>90721718.070000008</v>
      </c>
    </row>
    <row r="47" spans="2:8" s="1" customFormat="1" ht="13.5" thickTop="1" x14ac:dyDescent="0.2">
      <c r="E47" s="8"/>
      <c r="G47" s="8"/>
    </row>
    <row r="48" spans="2:8" s="1" customFormat="1" x14ac:dyDescent="0.2">
      <c r="E48" s="8"/>
      <c r="G48" s="8"/>
    </row>
    <row r="49" spans="5:7" s="1" customFormat="1" x14ac:dyDescent="0.2">
      <c r="E49" s="8"/>
      <c r="G49" s="8"/>
    </row>
    <row r="50" spans="5:7" s="1" customFormat="1" x14ac:dyDescent="0.2">
      <c r="E50" s="8"/>
      <c r="G50" s="8"/>
    </row>
    <row r="51" spans="5:7" s="1" customFormat="1" x14ac:dyDescent="0.2">
      <c r="E51" s="8"/>
      <c r="G51" s="8"/>
    </row>
    <row r="52" spans="5:7" s="1" customFormat="1" x14ac:dyDescent="0.2">
      <c r="E52" s="8"/>
      <c r="G52" s="8"/>
    </row>
    <row r="53" spans="5:7" s="1" customFormat="1" x14ac:dyDescent="0.2">
      <c r="E53" s="8"/>
      <c r="G53" s="8"/>
    </row>
    <row r="54" spans="5:7" s="1" customFormat="1" x14ac:dyDescent="0.2">
      <c r="E54" s="8"/>
      <c r="G54" s="8"/>
    </row>
    <row r="55" spans="5:7" s="1" customFormat="1" x14ac:dyDescent="0.2">
      <c r="E55" s="8"/>
      <c r="G55" s="8"/>
    </row>
    <row r="56" spans="5:7" s="1" customFormat="1" x14ac:dyDescent="0.2">
      <c r="E56" s="8"/>
      <c r="G56" s="8"/>
    </row>
    <row r="57" spans="5:7" s="1" customFormat="1" x14ac:dyDescent="0.2">
      <c r="E57" s="8"/>
      <c r="G57" s="8"/>
    </row>
    <row r="58" spans="5:7" s="1" customFormat="1" x14ac:dyDescent="0.2">
      <c r="E58" s="8"/>
      <c r="G58" s="8"/>
    </row>
    <row r="59" spans="5:7" s="1" customFormat="1" x14ac:dyDescent="0.2">
      <c r="E59" s="8"/>
      <c r="G59" s="8"/>
    </row>
    <row r="60" spans="5:7" s="1" customFormat="1" x14ac:dyDescent="0.2">
      <c r="E60" s="8"/>
      <c r="G60" s="8"/>
    </row>
    <row r="61" spans="5:7" s="1" customFormat="1" x14ac:dyDescent="0.2">
      <c r="E61" s="8"/>
      <c r="G61" s="8"/>
    </row>
    <row r="62" spans="5:7" s="1" customFormat="1" x14ac:dyDescent="0.2">
      <c r="E62" s="8"/>
      <c r="G62" s="8"/>
    </row>
    <row r="63" spans="5:7" s="1" customFormat="1" x14ac:dyDescent="0.2">
      <c r="E63" s="8"/>
      <c r="G63" s="8"/>
    </row>
    <row r="64" spans="5:7" s="1" customFormat="1" x14ac:dyDescent="0.2">
      <c r="E64" s="8"/>
      <c r="G64" s="8"/>
    </row>
    <row r="65" spans="5:7" s="1" customFormat="1" x14ac:dyDescent="0.2">
      <c r="E65" s="8"/>
      <c r="G65" s="8"/>
    </row>
    <row r="66" spans="5:7" s="1" customFormat="1" x14ac:dyDescent="0.2">
      <c r="E66" s="8"/>
      <c r="G66" s="8"/>
    </row>
    <row r="67" spans="5:7" s="1" customFormat="1" x14ac:dyDescent="0.2">
      <c r="E67" s="8"/>
      <c r="G67" s="8"/>
    </row>
    <row r="68" spans="5:7" s="1" customFormat="1" x14ac:dyDescent="0.2">
      <c r="E68" s="8"/>
      <c r="G68" s="8"/>
    </row>
    <row r="69" spans="5:7" s="1" customFormat="1" x14ac:dyDescent="0.2">
      <c r="E69" s="8"/>
      <c r="G69" s="8"/>
    </row>
    <row r="70" spans="5:7" s="1" customFormat="1" x14ac:dyDescent="0.2">
      <c r="E70" s="8"/>
      <c r="G70" s="8"/>
    </row>
    <row r="71" spans="5:7" s="1" customFormat="1" x14ac:dyDescent="0.2">
      <c r="E71" s="8"/>
      <c r="G71" s="8"/>
    </row>
    <row r="72" spans="5:7" s="1" customFormat="1" x14ac:dyDescent="0.2">
      <c r="E72" s="8"/>
      <c r="G72" s="8"/>
    </row>
    <row r="73" spans="5:7" s="1" customFormat="1" x14ac:dyDescent="0.2">
      <c r="E73" s="8"/>
      <c r="G73" s="8"/>
    </row>
    <row r="74" spans="5:7" s="1" customFormat="1" x14ac:dyDescent="0.2">
      <c r="E74" s="8"/>
      <c r="G74" s="8"/>
    </row>
    <row r="75" spans="5:7" s="1" customFormat="1" x14ac:dyDescent="0.2">
      <c r="E75" s="8"/>
      <c r="G75" s="8"/>
    </row>
    <row r="76" spans="5:7" s="1" customFormat="1" x14ac:dyDescent="0.2">
      <c r="E76" s="8"/>
      <c r="G76" s="8"/>
    </row>
    <row r="77" spans="5:7" s="1" customFormat="1" x14ac:dyDescent="0.2">
      <c r="E77" s="8"/>
      <c r="G77" s="8"/>
    </row>
    <row r="78" spans="5:7" s="1" customFormat="1" x14ac:dyDescent="0.2">
      <c r="E78" s="8"/>
      <c r="G78" s="8"/>
    </row>
    <row r="79" spans="5:7" s="1" customFormat="1" x14ac:dyDescent="0.2">
      <c r="E79" s="8"/>
      <c r="G79" s="8"/>
    </row>
    <row r="80" spans="5:7" s="1" customFormat="1" x14ac:dyDescent="0.2">
      <c r="E80" s="8"/>
      <c r="G80" s="8"/>
    </row>
    <row r="81" spans="5:7" s="1" customFormat="1" x14ac:dyDescent="0.2">
      <c r="E81" s="8"/>
      <c r="G81" s="8"/>
    </row>
    <row r="82" spans="5:7" s="1" customFormat="1" x14ac:dyDescent="0.2">
      <c r="E82" s="8"/>
      <c r="G82" s="8"/>
    </row>
    <row r="83" spans="5:7" s="1" customFormat="1" x14ac:dyDescent="0.2">
      <c r="E83" s="8"/>
      <c r="G83" s="8"/>
    </row>
    <row r="84" spans="5:7" s="1" customFormat="1" x14ac:dyDescent="0.2">
      <c r="E84" s="8"/>
      <c r="G84" s="8"/>
    </row>
    <row r="85" spans="5:7" s="1" customFormat="1" x14ac:dyDescent="0.2">
      <c r="E85" s="8"/>
      <c r="G85" s="8"/>
    </row>
    <row r="86" spans="5:7" s="1" customFormat="1" x14ac:dyDescent="0.2">
      <c r="E86" s="8"/>
      <c r="G86" s="8"/>
    </row>
    <row r="87" spans="5:7" s="1" customFormat="1" x14ac:dyDescent="0.2">
      <c r="E87" s="8"/>
      <c r="G87" s="8"/>
    </row>
    <row r="88" spans="5:7" s="1" customFormat="1" x14ac:dyDescent="0.2">
      <c r="E88" s="8"/>
      <c r="G88" s="8"/>
    </row>
    <row r="89" spans="5:7" s="1" customFormat="1" x14ac:dyDescent="0.2">
      <c r="E89" s="8"/>
      <c r="G89" s="8"/>
    </row>
    <row r="90" spans="5:7" s="1" customFormat="1" x14ac:dyDescent="0.2">
      <c r="E90" s="8"/>
      <c r="G90" s="8"/>
    </row>
    <row r="91" spans="5:7" s="1" customFormat="1" x14ac:dyDescent="0.2">
      <c r="E91" s="8"/>
      <c r="G91" s="8"/>
    </row>
    <row r="92" spans="5:7" s="1" customFormat="1" x14ac:dyDescent="0.2">
      <c r="E92" s="8"/>
      <c r="G92" s="8"/>
    </row>
    <row r="93" spans="5:7" s="1" customFormat="1" x14ac:dyDescent="0.2">
      <c r="E93" s="8"/>
      <c r="G93" s="8"/>
    </row>
    <row r="94" spans="5:7" s="1" customFormat="1" x14ac:dyDescent="0.2">
      <c r="E94" s="8"/>
      <c r="G94" s="8"/>
    </row>
    <row r="95" spans="5:7" s="1" customFormat="1" x14ac:dyDescent="0.2">
      <c r="E95" s="8"/>
      <c r="G95" s="8"/>
    </row>
    <row r="96" spans="5:7" s="1" customFormat="1" x14ac:dyDescent="0.2">
      <c r="E96" s="8"/>
      <c r="G96" s="8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9"/>
  <sheetViews>
    <sheetView workbookViewId="0">
      <selection activeCell="G1" sqref="G1"/>
    </sheetView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style="21" bestFit="1" customWidth="1"/>
    <col min="8" max="9" width="13.5703125" bestFit="1" customWidth="1"/>
  </cols>
  <sheetData>
    <row r="1" spans="1:9" ht="18" x14ac:dyDescent="0.25">
      <c r="A1" s="13" t="s">
        <v>52</v>
      </c>
      <c r="B1" s="13"/>
      <c r="C1" s="14"/>
      <c r="D1" s="14"/>
      <c r="E1" s="32"/>
      <c r="F1" s="14"/>
      <c r="G1" s="37" t="s">
        <v>119</v>
      </c>
    </row>
    <row r="2" spans="1:9" s="1" customFormat="1" x14ac:dyDescent="0.2">
      <c r="A2" s="53" t="s">
        <v>110</v>
      </c>
      <c r="B2" s="53"/>
      <c r="C2" s="53"/>
      <c r="D2" s="53"/>
      <c r="E2" s="25" t="s">
        <v>89</v>
      </c>
      <c r="F2" s="12"/>
      <c r="G2" s="25" t="s">
        <v>89</v>
      </c>
      <c r="I2" s="20"/>
    </row>
    <row r="3" spans="1:9" s="1" customFormat="1" x14ac:dyDescent="0.2">
      <c r="A3" s="54"/>
      <c r="B3" s="54"/>
      <c r="C3" s="54"/>
      <c r="D3" s="54"/>
      <c r="E3" s="37" t="s">
        <v>122</v>
      </c>
      <c r="F3" s="12"/>
      <c r="G3" s="37" t="s">
        <v>103</v>
      </c>
    </row>
    <row r="4" spans="1:9" s="1" customFormat="1" x14ac:dyDescent="0.2">
      <c r="A4" s="39"/>
      <c r="B4" s="39"/>
      <c r="C4" s="39"/>
      <c r="D4" s="39"/>
      <c r="E4" s="37"/>
      <c r="F4" s="12"/>
      <c r="G4" s="37"/>
    </row>
    <row r="5" spans="1:9" x14ac:dyDescent="0.2">
      <c r="B5" s="17" t="s">
        <v>53</v>
      </c>
      <c r="C5" s="21"/>
      <c r="D5" s="21"/>
    </row>
    <row r="6" spans="1:9" x14ac:dyDescent="0.2">
      <c r="B6" s="21"/>
      <c r="C6" s="21" t="s">
        <v>54</v>
      </c>
      <c r="D6" s="21"/>
      <c r="E6" s="35">
        <v>13466002.399999999</v>
      </c>
      <c r="F6" s="35"/>
      <c r="G6" s="35">
        <v>12547036.91</v>
      </c>
    </row>
    <row r="7" spans="1:9" x14ac:dyDescent="0.2">
      <c r="B7" s="21"/>
      <c r="C7" s="21" t="s">
        <v>55</v>
      </c>
      <c r="D7" s="21"/>
      <c r="E7" s="35">
        <v>4416299.0299999993</v>
      </c>
      <c r="F7" s="35"/>
      <c r="G7" s="35">
        <v>3279744.5</v>
      </c>
      <c r="H7" s="43"/>
    </row>
    <row r="8" spans="1:9" x14ac:dyDescent="0.2">
      <c r="B8" s="21"/>
      <c r="C8" s="21" t="s">
        <v>28</v>
      </c>
      <c r="D8" s="21"/>
      <c r="E8" s="35">
        <v>1077413.82</v>
      </c>
      <c r="F8" s="35"/>
      <c r="G8" s="35">
        <v>1129814.18</v>
      </c>
    </row>
    <row r="9" spans="1:9" x14ac:dyDescent="0.2">
      <c r="B9" s="21"/>
      <c r="C9" s="21" t="s">
        <v>56</v>
      </c>
      <c r="D9" s="21"/>
      <c r="E9" s="35">
        <v>5101433.9000000013</v>
      </c>
      <c r="F9" s="35"/>
      <c r="G9" s="35">
        <v>4368493.5199999996</v>
      </c>
    </row>
    <row r="10" spans="1:9" x14ac:dyDescent="0.2">
      <c r="B10" s="21"/>
      <c r="C10" s="21" t="s">
        <v>57</v>
      </c>
      <c r="D10" s="21"/>
      <c r="E10" s="35">
        <v>-31899005.410000004</v>
      </c>
      <c r="F10" s="35"/>
      <c r="G10" s="35">
        <v>-31665694.75</v>
      </c>
    </row>
    <row r="11" spans="1:9" x14ac:dyDescent="0.2">
      <c r="B11" s="21"/>
      <c r="C11" s="21" t="s">
        <v>58</v>
      </c>
      <c r="D11" s="21"/>
      <c r="E11" s="35">
        <v>-13001351.926968852</v>
      </c>
      <c r="F11" s="35"/>
      <c r="G11" s="35">
        <v>-12411958.310000001</v>
      </c>
    </row>
    <row r="12" spans="1:9" x14ac:dyDescent="0.2">
      <c r="B12" s="21"/>
      <c r="C12" s="21" t="s">
        <v>59</v>
      </c>
      <c r="D12" s="21"/>
      <c r="E12" s="35">
        <v>-1579050.1599999997</v>
      </c>
      <c r="F12" s="35"/>
      <c r="G12" s="35">
        <v>-1459335.62</v>
      </c>
    </row>
    <row r="13" spans="1:9" x14ac:dyDescent="0.2">
      <c r="B13" s="21"/>
      <c r="C13" s="21" t="s">
        <v>104</v>
      </c>
      <c r="D13" s="21"/>
      <c r="E13" s="35">
        <v>-359617.08999999997</v>
      </c>
      <c r="F13" s="35"/>
      <c r="G13" s="35">
        <v>313359.27</v>
      </c>
    </row>
    <row r="14" spans="1:9" x14ac:dyDescent="0.2">
      <c r="B14" s="21"/>
      <c r="C14" s="21" t="s">
        <v>105</v>
      </c>
      <c r="D14" s="21"/>
      <c r="E14" s="35">
        <v>-9582.07</v>
      </c>
      <c r="F14" s="35"/>
      <c r="G14" s="35">
        <v>33542.410000000003</v>
      </c>
    </row>
    <row r="15" spans="1:9" x14ac:dyDescent="0.2">
      <c r="B15" s="21"/>
      <c r="C15" s="21" t="s">
        <v>106</v>
      </c>
      <c r="D15" s="21"/>
      <c r="E15" s="35">
        <v>321535.32</v>
      </c>
      <c r="F15" s="35"/>
      <c r="G15" s="35">
        <v>-323624.98</v>
      </c>
    </row>
    <row r="16" spans="1:9" x14ac:dyDescent="0.2">
      <c r="B16" s="21"/>
      <c r="C16" s="34" t="s">
        <v>90</v>
      </c>
      <c r="D16" s="21"/>
      <c r="E16" s="32">
        <v>4083242.709999999</v>
      </c>
      <c r="F16" s="35"/>
      <c r="G16" s="32">
        <v>5134560.99</v>
      </c>
    </row>
    <row r="17" spans="2:9" x14ac:dyDescent="0.2">
      <c r="B17" s="21"/>
      <c r="C17" s="21"/>
      <c r="D17" s="17" t="s">
        <v>60</v>
      </c>
      <c r="E17" s="35">
        <f>SUM(E6:E16)</f>
        <v>-18382679.476968855</v>
      </c>
      <c r="F17" s="35"/>
      <c r="G17" s="35">
        <v>-19054061.880000003</v>
      </c>
      <c r="H17" s="43"/>
      <c r="I17" s="43"/>
    </row>
    <row r="18" spans="2:9" x14ac:dyDescent="0.2">
      <c r="B18" s="21"/>
      <c r="C18" s="21"/>
      <c r="D18" s="21"/>
      <c r="E18" s="35"/>
      <c r="F18" s="35"/>
      <c r="G18" s="35"/>
    </row>
    <row r="19" spans="2:9" x14ac:dyDescent="0.2">
      <c r="B19" s="17" t="s">
        <v>61</v>
      </c>
      <c r="C19" s="21"/>
      <c r="D19" s="21"/>
      <c r="E19" s="35"/>
      <c r="F19" s="35"/>
      <c r="G19" s="35"/>
    </row>
    <row r="20" spans="2:9" x14ac:dyDescent="0.2">
      <c r="B20" s="21"/>
      <c r="C20" s="21" t="s">
        <v>62</v>
      </c>
      <c r="D20" s="21"/>
      <c r="E20" s="35">
        <v>1065322.9296968977</v>
      </c>
      <c r="F20" s="35"/>
      <c r="G20" s="35">
        <v>88785.121000018407</v>
      </c>
    </row>
    <row r="21" spans="2:9" x14ac:dyDescent="0.2">
      <c r="B21" s="21"/>
      <c r="C21" s="21" t="s">
        <v>63</v>
      </c>
      <c r="D21" s="21"/>
      <c r="E21" s="35">
        <v>2468523.52</v>
      </c>
      <c r="F21" s="35"/>
      <c r="G21" s="35">
        <v>529231.63899999997</v>
      </c>
    </row>
    <row r="22" spans="2:9" x14ac:dyDescent="0.2">
      <c r="B22" s="21"/>
      <c r="C22" s="21" t="s">
        <v>64</v>
      </c>
      <c r="D22" s="21"/>
      <c r="E22" s="32">
        <v>-2339202.16</v>
      </c>
      <c r="F22" s="35"/>
      <c r="G22" s="32">
        <v>-477267.09</v>
      </c>
    </row>
    <row r="23" spans="2:9" x14ac:dyDescent="0.2">
      <c r="B23" s="21"/>
      <c r="C23" s="21"/>
      <c r="D23" s="17" t="s">
        <v>65</v>
      </c>
      <c r="E23" s="35">
        <f>SUM(E20:E22)</f>
        <v>1194644.2896968974</v>
      </c>
      <c r="F23" s="35"/>
      <c r="G23" s="35">
        <v>140749.67000001838</v>
      </c>
    </row>
    <row r="24" spans="2:9" x14ac:dyDescent="0.2">
      <c r="B24" s="21"/>
      <c r="C24" s="21"/>
      <c r="D24" s="21"/>
      <c r="E24" s="35"/>
      <c r="F24" s="35"/>
      <c r="G24" s="35"/>
    </row>
    <row r="25" spans="2:9" s="21" customFormat="1" x14ac:dyDescent="0.2">
      <c r="B25" s="17" t="s">
        <v>66</v>
      </c>
      <c r="E25" s="35"/>
      <c r="F25" s="35"/>
      <c r="G25" s="35"/>
    </row>
    <row r="26" spans="2:9" x14ac:dyDescent="0.2">
      <c r="B26" s="21"/>
      <c r="C26" s="21" t="s">
        <v>67</v>
      </c>
      <c r="D26" s="21"/>
      <c r="E26" s="35">
        <v>6872244.2487855004</v>
      </c>
      <c r="F26" s="35"/>
      <c r="G26" s="35">
        <v>1815155.9</v>
      </c>
    </row>
    <row r="27" spans="2:9" x14ac:dyDescent="0.2">
      <c r="B27" s="21"/>
      <c r="C27" s="21" t="s">
        <v>100</v>
      </c>
      <c r="D27" s="21"/>
      <c r="E27" s="35">
        <v>-6923409.9532464445</v>
      </c>
      <c r="F27" s="35"/>
      <c r="G27" s="35">
        <v>-1814821.93</v>
      </c>
    </row>
    <row r="28" spans="2:9" x14ac:dyDescent="0.2">
      <c r="B28" s="21"/>
      <c r="C28" s="21" t="s">
        <v>101</v>
      </c>
      <c r="D28" s="21"/>
      <c r="E28" s="35">
        <v>476178.01</v>
      </c>
      <c r="F28" s="35"/>
      <c r="G28" s="35">
        <v>1723478.61</v>
      </c>
    </row>
    <row r="29" spans="2:9" x14ac:dyDescent="0.2">
      <c r="B29" s="21"/>
      <c r="C29" s="21" t="s">
        <v>68</v>
      </c>
      <c r="D29" s="21"/>
      <c r="E29" s="35">
        <v>56167.948990453842</v>
      </c>
      <c r="F29" s="35"/>
      <c r="G29" s="35">
        <v>77071.100000000006</v>
      </c>
    </row>
    <row r="30" spans="2:9" x14ac:dyDescent="0.2">
      <c r="B30" s="21"/>
      <c r="C30" s="21" t="s">
        <v>69</v>
      </c>
      <c r="D30" s="21"/>
      <c r="E30" s="35">
        <v>-880316.49399999995</v>
      </c>
      <c r="F30" s="35"/>
      <c r="G30" s="35">
        <v>-2651385.34</v>
      </c>
    </row>
    <row r="31" spans="2:9" x14ac:dyDescent="0.2">
      <c r="B31" s="21"/>
      <c r="C31" s="21" t="s">
        <v>70</v>
      </c>
      <c r="D31" s="21"/>
      <c r="E31" s="35">
        <v>-4940677.99</v>
      </c>
      <c r="F31" s="35"/>
      <c r="G31" s="35">
        <v>-5373445.4199999999</v>
      </c>
    </row>
    <row r="32" spans="2:9" x14ac:dyDescent="0.2">
      <c r="B32" s="21"/>
      <c r="C32" s="21" t="s">
        <v>71</v>
      </c>
      <c r="D32" s="21"/>
      <c r="E32" s="32">
        <v>-3144695.092148792</v>
      </c>
      <c r="F32" s="35"/>
      <c r="G32" s="32">
        <v>-3324694.03</v>
      </c>
    </row>
    <row r="33" spans="2:8" x14ac:dyDescent="0.2">
      <c r="B33" s="21"/>
      <c r="C33" s="21"/>
      <c r="D33" s="17" t="s">
        <v>107</v>
      </c>
      <c r="E33" s="35"/>
      <c r="F33" s="35"/>
      <c r="G33" s="35"/>
    </row>
    <row r="34" spans="2:8" x14ac:dyDescent="0.2">
      <c r="B34" s="21"/>
      <c r="C34" s="21"/>
      <c r="D34" s="17" t="s">
        <v>72</v>
      </c>
      <c r="E34" s="35">
        <f>SUM(E26:E32)</f>
        <v>-8484509.3216192834</v>
      </c>
      <c r="F34" s="35"/>
      <c r="G34" s="35">
        <v>-9548641.1099999994</v>
      </c>
    </row>
    <row r="35" spans="2:8" x14ac:dyDescent="0.2">
      <c r="B35" s="21"/>
      <c r="C35" s="21"/>
      <c r="D35" s="21"/>
      <c r="E35" s="35"/>
      <c r="F35" s="35"/>
      <c r="G35" s="35"/>
    </row>
    <row r="36" spans="2:8" x14ac:dyDescent="0.2">
      <c r="B36" s="17" t="s">
        <v>73</v>
      </c>
      <c r="C36" s="21"/>
      <c r="D36" s="21"/>
      <c r="E36" s="35"/>
      <c r="F36" s="35"/>
      <c r="G36" s="35"/>
    </row>
    <row r="37" spans="2:8" x14ac:dyDescent="0.2">
      <c r="B37" s="21"/>
      <c r="C37" s="21" t="s">
        <v>39</v>
      </c>
      <c r="D37" s="21"/>
      <c r="E37" s="35">
        <v>22462729.030000001</v>
      </c>
      <c r="F37" s="35"/>
      <c r="G37" s="35">
        <v>22689075.759999998</v>
      </c>
    </row>
    <row r="38" spans="2:8" x14ac:dyDescent="0.2">
      <c r="B38" s="21"/>
      <c r="C38" s="21" t="s">
        <v>68</v>
      </c>
      <c r="D38" s="21"/>
      <c r="E38" s="35">
        <v>2765156.356192077</v>
      </c>
      <c r="F38" s="35"/>
      <c r="G38" s="35">
        <v>1515876.26</v>
      </c>
    </row>
    <row r="39" spans="2:8" s="21" customFormat="1" x14ac:dyDescent="0.2">
      <c r="C39" s="21" t="s">
        <v>120</v>
      </c>
      <c r="E39" s="35">
        <v>3885274</v>
      </c>
      <c r="F39" s="35"/>
      <c r="G39" s="35">
        <v>3480690</v>
      </c>
      <c r="H39" s="43"/>
    </row>
    <row r="40" spans="2:8" x14ac:dyDescent="0.2">
      <c r="B40" s="21"/>
      <c r="C40" s="21" t="s">
        <v>74</v>
      </c>
      <c r="D40" s="21"/>
      <c r="E40" s="35">
        <v>-670487.44999999995</v>
      </c>
      <c r="F40" s="35"/>
      <c r="G40" s="35">
        <v>-663825.05000000005</v>
      </c>
    </row>
    <row r="41" spans="2:8" x14ac:dyDescent="0.2">
      <c r="B41" s="21"/>
      <c r="C41" s="21" t="s">
        <v>75</v>
      </c>
      <c r="D41" s="21"/>
      <c r="E41" s="35">
        <v>12611559</v>
      </c>
      <c r="F41" s="35"/>
      <c r="G41" s="35">
        <v>12287801</v>
      </c>
    </row>
    <row r="42" spans="2:8" x14ac:dyDescent="0.2">
      <c r="B42" s="21"/>
      <c r="C42" s="21" t="s">
        <v>76</v>
      </c>
      <c r="D42" s="21"/>
      <c r="E42" s="32">
        <v>-12575206</v>
      </c>
      <c r="F42" s="35"/>
      <c r="G42" s="32">
        <v>-12306693</v>
      </c>
    </row>
    <row r="43" spans="2:8" x14ac:dyDescent="0.2">
      <c r="B43" s="21"/>
      <c r="C43" s="21"/>
      <c r="D43" s="17" t="s">
        <v>77</v>
      </c>
      <c r="E43" s="35"/>
      <c r="F43" s="35"/>
      <c r="G43" s="35"/>
    </row>
    <row r="44" spans="2:8" x14ac:dyDescent="0.2">
      <c r="B44" s="21"/>
      <c r="C44" s="21"/>
      <c r="D44" s="17" t="s">
        <v>78</v>
      </c>
      <c r="E44" s="35">
        <f>SUM(E37:E42)</f>
        <v>28479024.93619208</v>
      </c>
      <c r="F44" s="35"/>
      <c r="G44" s="35">
        <v>27002924.969999999</v>
      </c>
      <c r="H44" s="43"/>
    </row>
    <row r="45" spans="2:8" x14ac:dyDescent="0.2">
      <c r="B45" s="21"/>
      <c r="C45" s="21"/>
      <c r="D45" s="21"/>
      <c r="E45" s="35"/>
      <c r="F45" s="35"/>
      <c r="G45" s="35"/>
    </row>
    <row r="46" spans="2:8" x14ac:dyDescent="0.2">
      <c r="B46" s="21"/>
      <c r="C46" s="21"/>
      <c r="D46" s="17" t="s">
        <v>111</v>
      </c>
      <c r="E46" s="35">
        <f>SUM(E17,E23,E34,E44)</f>
        <v>2806480.4273008406</v>
      </c>
      <c r="F46" s="35"/>
      <c r="G46" s="35">
        <v>-1459028.3499999866</v>
      </c>
    </row>
    <row r="47" spans="2:8" x14ac:dyDescent="0.2">
      <c r="B47" s="21"/>
      <c r="C47" s="21"/>
      <c r="D47" s="21"/>
      <c r="E47" s="35"/>
      <c r="F47" s="35"/>
      <c r="G47" s="35"/>
    </row>
    <row r="48" spans="2:8" x14ac:dyDescent="0.2">
      <c r="B48" s="21" t="s">
        <v>79</v>
      </c>
      <c r="C48" s="21"/>
      <c r="D48" s="21"/>
      <c r="E48" s="32">
        <v>20530712.470000003</v>
      </c>
      <c r="F48" s="35"/>
      <c r="G48" s="32">
        <v>21989740.819999997</v>
      </c>
    </row>
    <row r="49" spans="2:8" x14ac:dyDescent="0.2">
      <c r="B49" s="21"/>
      <c r="C49" s="21"/>
      <c r="D49" s="21"/>
      <c r="E49" s="35"/>
      <c r="F49" s="35"/>
      <c r="G49" s="35"/>
    </row>
    <row r="50" spans="2:8" ht="13.5" thickBot="1" x14ac:dyDescent="0.25">
      <c r="B50" s="17" t="s">
        <v>80</v>
      </c>
      <c r="C50" s="21"/>
      <c r="D50" s="21"/>
      <c r="E50" s="38">
        <f>+E48+E46</f>
        <v>23337192.897300843</v>
      </c>
      <c r="F50" s="35"/>
      <c r="G50" s="38">
        <v>20530712.47000001</v>
      </c>
    </row>
    <row r="51" spans="2:8" ht="13.5" thickTop="1" x14ac:dyDescent="0.2">
      <c r="B51" s="21"/>
      <c r="C51" s="21"/>
      <c r="D51" s="21"/>
      <c r="E51" s="35"/>
      <c r="F51" s="35"/>
      <c r="G51" s="35"/>
    </row>
    <row r="52" spans="2:8" x14ac:dyDescent="0.2">
      <c r="B52" s="21"/>
      <c r="C52" s="21"/>
      <c r="D52" s="21"/>
      <c r="E52" s="35"/>
      <c r="F52" s="35"/>
      <c r="G52" s="35"/>
    </row>
    <row r="53" spans="2:8" x14ac:dyDescent="0.2">
      <c r="B53" s="17" t="s">
        <v>92</v>
      </c>
      <c r="C53" s="21"/>
      <c r="D53" s="21"/>
      <c r="E53" s="35"/>
      <c r="F53" s="35"/>
      <c r="G53" s="35"/>
    </row>
    <row r="54" spans="2:8" x14ac:dyDescent="0.2">
      <c r="B54" s="21"/>
      <c r="C54" s="21"/>
      <c r="D54" s="21"/>
      <c r="E54" s="35"/>
      <c r="F54" s="35"/>
      <c r="G54" s="35"/>
    </row>
    <row r="55" spans="2:8" x14ac:dyDescent="0.2">
      <c r="B55" s="21" t="s">
        <v>93</v>
      </c>
      <c r="C55" s="21"/>
      <c r="D55" s="21"/>
      <c r="E55" s="35">
        <v>-24725659.96000002</v>
      </c>
      <c r="F55" s="35"/>
      <c r="G55" s="35">
        <v>-24747248.780000001</v>
      </c>
      <c r="H55" s="43"/>
    </row>
    <row r="56" spans="2:8" x14ac:dyDescent="0.2">
      <c r="B56" s="36" t="s">
        <v>94</v>
      </c>
      <c r="C56" s="21"/>
      <c r="D56" s="21"/>
      <c r="E56" s="35"/>
      <c r="F56" s="35"/>
      <c r="G56" s="35"/>
    </row>
    <row r="57" spans="2:8" x14ac:dyDescent="0.2">
      <c r="B57" s="36" t="s">
        <v>81</v>
      </c>
      <c r="C57" s="21"/>
      <c r="D57" s="21"/>
      <c r="E57" s="35"/>
      <c r="F57" s="35"/>
      <c r="G57" s="35"/>
    </row>
    <row r="58" spans="2:8" x14ac:dyDescent="0.2">
      <c r="B58" s="21"/>
      <c r="C58" s="21" t="s">
        <v>82</v>
      </c>
      <c r="D58" s="21"/>
      <c r="E58" s="35">
        <v>5503316.7300000004</v>
      </c>
      <c r="F58" s="35"/>
      <c r="G58" s="35">
        <v>5508313.4900000002</v>
      </c>
      <c r="H58" s="43"/>
    </row>
    <row r="59" spans="2:8" x14ac:dyDescent="0.2">
      <c r="B59" s="21"/>
      <c r="C59" s="21" t="s">
        <v>83</v>
      </c>
      <c r="D59" s="21"/>
      <c r="E59" s="35"/>
      <c r="F59" s="35"/>
      <c r="G59" s="35"/>
    </row>
    <row r="60" spans="2:8" x14ac:dyDescent="0.2">
      <c r="B60" s="21"/>
      <c r="C60" s="21"/>
      <c r="D60" s="41" t="s">
        <v>84</v>
      </c>
      <c r="E60" s="35">
        <v>-37424.290000000023</v>
      </c>
      <c r="F60" s="35"/>
      <c r="G60" s="35">
        <v>-308967.17</v>
      </c>
    </row>
    <row r="61" spans="2:8" x14ac:dyDescent="0.2">
      <c r="B61" s="21"/>
      <c r="C61" s="21"/>
      <c r="D61" s="41" t="s">
        <v>3</v>
      </c>
      <c r="E61" s="35">
        <v>-124641.8</v>
      </c>
      <c r="F61" s="35"/>
      <c r="G61" s="35">
        <v>4504.8</v>
      </c>
    </row>
    <row r="62" spans="2:8" x14ac:dyDescent="0.2">
      <c r="B62" s="21"/>
      <c r="C62" s="21"/>
      <c r="D62" s="41" t="s">
        <v>85</v>
      </c>
      <c r="E62" s="35">
        <v>-118253.68000000002</v>
      </c>
      <c r="F62" s="35"/>
      <c r="G62" s="35">
        <v>-23129.45</v>
      </c>
    </row>
    <row r="63" spans="2:8" s="21" customFormat="1" x14ac:dyDescent="0.2">
      <c r="D63" s="41" t="s">
        <v>12</v>
      </c>
      <c r="E63" s="35">
        <v>87540.85</v>
      </c>
      <c r="F63" s="35"/>
      <c r="G63" s="35">
        <v>-875502.24</v>
      </c>
    </row>
    <row r="64" spans="2:8" s="21" customFormat="1" x14ac:dyDescent="0.2">
      <c r="D64" s="41" t="s">
        <v>126</v>
      </c>
      <c r="E64" s="35">
        <v>-44041</v>
      </c>
      <c r="F64" s="35"/>
      <c r="G64" s="35">
        <v>0</v>
      </c>
    </row>
    <row r="65" spans="2:7" s="21" customFormat="1" x14ac:dyDescent="0.2">
      <c r="D65" s="41" t="s">
        <v>44</v>
      </c>
      <c r="E65" s="35">
        <v>205666.36000000002</v>
      </c>
      <c r="F65" s="35"/>
      <c r="G65" s="35">
        <v>-483603.52</v>
      </c>
    </row>
    <row r="66" spans="2:7" x14ac:dyDescent="0.2">
      <c r="B66" s="21"/>
      <c r="C66" s="21"/>
      <c r="D66" s="41" t="s">
        <v>14</v>
      </c>
      <c r="E66" s="35">
        <v>43933.9</v>
      </c>
      <c r="G66" s="35">
        <v>33514.1</v>
      </c>
    </row>
    <row r="67" spans="2:7" s="21" customFormat="1" x14ac:dyDescent="0.2">
      <c r="D67" s="41" t="s">
        <v>123</v>
      </c>
      <c r="E67" s="35">
        <v>-5035879.03</v>
      </c>
      <c r="G67" s="35">
        <v>-1096808.7600000002</v>
      </c>
    </row>
    <row r="68" spans="2:7" x14ac:dyDescent="0.2">
      <c r="B68" s="21"/>
      <c r="C68" s="21"/>
      <c r="D68" s="41" t="s">
        <v>124</v>
      </c>
      <c r="E68" s="35">
        <v>994088.50851761759</v>
      </c>
      <c r="F68" s="35"/>
      <c r="G68" s="35">
        <v>3858427.88</v>
      </c>
    </row>
    <row r="69" spans="2:7" x14ac:dyDescent="0.2">
      <c r="B69" s="21"/>
      <c r="C69" s="21"/>
      <c r="D69" s="41" t="s">
        <v>125</v>
      </c>
      <c r="E69" s="35">
        <v>4888014.9132126896</v>
      </c>
      <c r="F69" s="35"/>
      <c r="G69" s="44">
        <v>-1145200.1500000001</v>
      </c>
    </row>
    <row r="70" spans="2:7" x14ac:dyDescent="0.2">
      <c r="B70" s="21"/>
      <c r="C70" s="21"/>
      <c r="D70" s="41" t="s">
        <v>96</v>
      </c>
      <c r="E70" s="32">
        <v>-19340.980000000272</v>
      </c>
      <c r="F70" s="35"/>
      <c r="G70" s="32">
        <v>221637.92</v>
      </c>
    </row>
    <row r="71" spans="2:7" x14ac:dyDescent="0.2">
      <c r="B71" s="21"/>
      <c r="C71" s="21"/>
      <c r="D71" s="21"/>
      <c r="E71" s="35"/>
      <c r="F71" s="35"/>
      <c r="G71" s="35"/>
    </row>
    <row r="72" spans="2:7" ht="13.5" thickBot="1" x14ac:dyDescent="0.25">
      <c r="B72" s="21"/>
      <c r="C72" s="21"/>
      <c r="D72" s="17" t="s">
        <v>86</v>
      </c>
      <c r="E72" s="38">
        <f>SUM(E55:E70)</f>
        <v>-18382679.478269711</v>
      </c>
      <c r="F72" s="35"/>
      <c r="G72" s="38">
        <v>-19054061.879999995</v>
      </c>
    </row>
    <row r="73" spans="2:7" ht="13.5" thickTop="1" x14ac:dyDescent="0.2">
      <c r="B73" s="21"/>
      <c r="C73" s="21"/>
      <c r="D73" s="21"/>
      <c r="E73" s="35"/>
      <c r="F73" s="35"/>
      <c r="G73" s="35"/>
    </row>
    <row r="74" spans="2:7" x14ac:dyDescent="0.2">
      <c r="B74" s="21"/>
      <c r="C74" s="21"/>
      <c r="D74" s="21"/>
      <c r="E74" s="35"/>
      <c r="F74" s="35"/>
      <c r="G74" s="35"/>
    </row>
    <row r="75" spans="2:7" x14ac:dyDescent="0.2">
      <c r="B75" s="21" t="s">
        <v>87</v>
      </c>
      <c r="C75" s="21"/>
      <c r="D75" s="21"/>
      <c r="E75" s="35"/>
      <c r="F75" s="35"/>
      <c r="G75" s="35"/>
    </row>
    <row r="76" spans="2:7" s="21" customFormat="1" x14ac:dyDescent="0.2">
      <c r="E76" s="35"/>
      <c r="F76" s="35"/>
      <c r="G76" s="35"/>
    </row>
    <row r="77" spans="2:7" x14ac:dyDescent="0.2">
      <c r="C77" s="20" t="s">
        <v>88</v>
      </c>
      <c r="D77" s="20"/>
      <c r="E77" s="35">
        <v>9033.2797737839537</v>
      </c>
      <c r="G77" s="35">
        <v>171576</v>
      </c>
    </row>
    <row r="78" spans="2:7" x14ac:dyDescent="0.2">
      <c r="E78" s="21"/>
    </row>
    <row r="79" spans="2:7" x14ac:dyDescent="0.2">
      <c r="E79" s="21"/>
    </row>
    <row r="80" spans="2:7" x14ac:dyDescent="0.2">
      <c r="E80" s="21"/>
    </row>
    <row r="81" spans="5:5" x14ac:dyDescent="0.2">
      <c r="E81" s="21"/>
    </row>
    <row r="82" spans="5:5" x14ac:dyDescent="0.2">
      <c r="E82" s="21"/>
    </row>
    <row r="83" spans="5:5" x14ac:dyDescent="0.2">
      <c r="E83" s="21"/>
    </row>
    <row r="84" spans="5:5" x14ac:dyDescent="0.2">
      <c r="E84" s="21"/>
    </row>
    <row r="85" spans="5:5" x14ac:dyDescent="0.2">
      <c r="E85" s="21"/>
    </row>
    <row r="86" spans="5:5" x14ac:dyDescent="0.2">
      <c r="E86" s="21"/>
    </row>
    <row r="87" spans="5:5" x14ac:dyDescent="0.2">
      <c r="E87" s="21"/>
    </row>
    <row r="88" spans="5:5" x14ac:dyDescent="0.2">
      <c r="E88" s="21"/>
    </row>
    <row r="89" spans="5:5" x14ac:dyDescent="0.2">
      <c r="E89" s="21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2019-04-18T19:12:34Z</dcterms:modified>
</cp:coreProperties>
</file>