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A19C2678-5F98-4E6F-8C5E-B3785BB4CF09}" xr6:coauthVersionLast="40" xr6:coauthVersionMax="40" xr10:uidLastSave="{00000000-0000-0000-0000-000000000000}"/>
  <bookViews>
    <workbookView xWindow="0" yWindow="0" windowWidth="11955" windowHeight="631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Position'!$A$1:$G$49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3" l="1"/>
  <c r="E49" i="3"/>
  <c r="E45" i="3"/>
  <c r="E34" i="3"/>
  <c r="E23" i="3"/>
  <c r="E17" i="3"/>
  <c r="E15" i="2"/>
  <c r="E23" i="2"/>
  <c r="E11" i="1"/>
  <c r="E45" i="2"/>
  <c r="E47" i="3" l="1"/>
  <c r="E51" i="3" s="1"/>
  <c r="E49" i="1" l="1"/>
  <c r="E38" i="1"/>
  <c r="E30" i="1"/>
  <c r="E18" i="1"/>
  <c r="E19" i="1" l="1"/>
  <c r="E39" i="1"/>
  <c r="E24" i="2"/>
  <c r="E36" i="2" l="1"/>
  <c r="E42" i="2" l="1"/>
  <c r="E47" i="2" l="1"/>
</calcChain>
</file>

<file path=xl/sharedStrings.xml><?xml version="1.0" encoding="utf-8"?>
<sst xmlns="http://schemas.openxmlformats.org/spreadsheetml/2006/main" count="156" uniqueCount="132">
  <si>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</si>
  <si>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</si>
  <si>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</si>
  <si>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</si>
  <si>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</si>
  <si>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</si>
  <si>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</si>
  <si>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</si>
  <si>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</si>
  <si>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</si>
  <si>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</si>
  <si>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</si>
  <si>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</si>
  <si>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</si>
  <si>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</si>
  <si>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</si>
  <si>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</si>
  <si>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</si>
  <si>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</si>
  <si>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</si>
  <si>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</si>
  <si>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</si>
  <si>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Unrestricted</t>
  </si>
  <si>
    <t>Current Assets: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</si>
  <si>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</si>
  <si>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</si>
  <si>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</si>
  <si>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</si>
  <si>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</si>
  <si>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</si>
  <si>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</si>
  <si>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</si>
  <si>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</si>
  <si>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</si>
  <si>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</si>
  <si>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</si>
  <si>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</si>
  <si>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</si>
  <si>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</si>
  <si>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</si>
  <si>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</si>
  <si>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</si>
  <si>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</si>
  <si>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Sales and Services of Auxiliary Enterprises (net of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</si>
  <si>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</si>
  <si>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</si>
  <si>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</si>
  <si>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</si>
  <si>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</si>
  <si>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</si>
  <si>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</si>
  <si>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</si>
  <si>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</si>
  <si>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</si>
  <si>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</si>
  <si>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</si>
  <si>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</si>
  <si>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</si>
  <si>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</si>
  <si>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</si>
  <si>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</si>
  <si>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</si>
  <si>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</si>
  <si>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</si>
  <si>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</si>
  <si>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</si>
  <si>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</si>
  <si>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</si>
  <si>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</si>
  <si>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</si>
  <si>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</si>
  <si>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</si>
  <si>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</si>
  <si>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</si>
  <si>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</si>
  <si>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</si>
  <si>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</si>
  <si>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</si>
  <si>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</si>
  <si>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</si>
  <si>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</si>
  <si>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</si>
  <si>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</si>
  <si>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</si>
  <si>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</si>
  <si>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</si>
  <si>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</si>
  <si>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</si>
  <si>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</si>
  <si>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</si>
  <si>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</si>
  <si>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</si>
  <si>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</si>
  <si>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</si>
  <si>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</si>
  <si>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</si>
  <si>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</si>
  <si>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</si>
  <si>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</si>
  <si>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</si>
  <si>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Capital Contributions</t>
  </si>
  <si>
    <t>Payments for Debt Retirement (Refundings)</t>
  </si>
  <si>
    <t>Gifts-In-Kind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</si>
  <si>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</si>
  <si>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</si>
  <si>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</si>
  <si>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</si>
  <si>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</si>
  <si>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</si>
  <si>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</si>
  <si>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</si>
  <si>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</si>
  <si>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</si>
  <si>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</si>
  <si>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University of Wisconsin System - Green Bay</t>
  </si>
  <si>
    <t>Additions to Permanent Endowment</t>
  </si>
  <si>
    <t>Capital Assets, Net</t>
  </si>
  <si>
    <t>Restricted Net Pension Asset</t>
  </si>
  <si>
    <t>Deposits Held for Others</t>
  </si>
  <si>
    <t>Perkins Loan Program</t>
  </si>
  <si>
    <t>Restated</t>
  </si>
  <si>
    <t>Federal Pell Grants</t>
  </si>
  <si>
    <t>June 30, 2018</t>
  </si>
  <si>
    <t>Gain on Disposal of Capital Assets</t>
  </si>
  <si>
    <t>Other Non-Operating Expenses</t>
  </si>
  <si>
    <t>Pension Related Deferred Outflows</t>
  </si>
  <si>
    <t>Pension Related Deferred Inflows</t>
  </si>
  <si>
    <t>Net Pension Liability (Asset</t>
  </si>
  <si>
    <t xml:space="preserve">  Scholarship Allowances of $8,396,508 and $7,965,537, respectively)</t>
  </si>
  <si>
    <t xml:space="preserve">  Scholarship Allowances of $2,068,596 and $1,880,615, respectively)</t>
  </si>
  <si>
    <t>Prior Period Adjustment</t>
  </si>
  <si>
    <t>Statement of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</si>
</sst>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0" fontId="1" fillId="0" borderId="0"/>
  </cellStyleXfs>
  <cellXfs count="63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43" fontId="1" fillId="0" borderId="0" xfId="379" applyFont="1" applyFill="1" applyBorder="1"/>
    <xf numFmtId="43" fontId="2" fillId="0" borderId="5" xfId="1" applyFont="1" applyFill="1" applyBorder="1"/>
    <xf numFmtId="43" fontId="1" fillId="0" borderId="2" xfId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6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 2" xfId="485" xr:uid="{7C5343B7-F3D1-4504-B8E0-93AF27006FB1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8" width="15" style="9" customWidth="1"/>
    <col min="9" max="16384" width="9.140625" style="1"/>
  </cols>
  <sheetData>
    <row r="1" spans="1:8" ht="18" x14ac:dyDescent="0.25">
      <c r="A1" s="8" t="s">
        <v>131</v>
      </c>
      <c r="B1" s="2"/>
      <c r="C1" s="2"/>
      <c r="D1" s="2"/>
      <c r="E1" s="11"/>
      <c r="F1" s="22"/>
      <c r="G1" s="60" t="s">
        <v>120</v>
      </c>
    </row>
    <row r="2" spans="1:8" ht="18" x14ac:dyDescent="0.25">
      <c r="A2" s="5" t="s">
        <v>114</v>
      </c>
      <c r="B2" s="7"/>
      <c r="C2" s="5"/>
      <c r="D2" s="5"/>
      <c r="E2" s="28">
        <v>43281</v>
      </c>
      <c r="F2" s="21"/>
      <c r="G2" s="28">
        <v>42916</v>
      </c>
      <c r="H2" s="28"/>
    </row>
    <row r="3" spans="1:8" x14ac:dyDescent="0.2">
      <c r="F3" s="9"/>
      <c r="G3" s="25"/>
      <c r="H3" s="57"/>
    </row>
    <row r="4" spans="1:8" x14ac:dyDescent="0.2">
      <c r="B4" s="6" t="s">
        <v>0</v>
      </c>
      <c r="F4" s="9"/>
      <c r="G4" s="25"/>
      <c r="H4" s="57"/>
    </row>
    <row r="5" spans="1:8" x14ac:dyDescent="0.2">
      <c r="B5" s="1" t="s">
        <v>23</v>
      </c>
      <c r="F5" s="9"/>
      <c r="G5" s="25"/>
      <c r="H5" s="57"/>
    </row>
    <row r="6" spans="1:8" ht="12.75" customHeight="1" x14ac:dyDescent="0.2">
      <c r="C6" s="1" t="s">
        <v>1</v>
      </c>
      <c r="E6" s="9">
        <v>32089079.48</v>
      </c>
      <c r="F6" s="9"/>
      <c r="G6" s="31">
        <v>30877756.260000005</v>
      </c>
      <c r="H6" s="46"/>
    </row>
    <row r="7" spans="1:8" x14ac:dyDescent="0.2">
      <c r="C7" s="1" t="s">
        <v>2</v>
      </c>
      <c r="E7" s="9">
        <v>2932623.12</v>
      </c>
      <c r="F7" s="9"/>
      <c r="G7" s="32">
        <v>2868692.4999999995</v>
      </c>
      <c r="H7" s="46"/>
    </row>
    <row r="8" spans="1:8" x14ac:dyDescent="0.2">
      <c r="C8" s="24" t="s">
        <v>113</v>
      </c>
      <c r="E8" s="9">
        <v>685240.52</v>
      </c>
      <c r="F8" s="9"/>
      <c r="G8" s="46">
        <v>646862.79</v>
      </c>
      <c r="H8" s="46"/>
    </row>
    <row r="9" spans="1:8" x14ac:dyDescent="0.2">
      <c r="C9" s="1" t="s">
        <v>3</v>
      </c>
      <c r="E9" s="9">
        <v>187814.25</v>
      </c>
      <c r="F9" s="9"/>
      <c r="G9" s="32">
        <v>625779.69000000006</v>
      </c>
      <c r="H9" s="46"/>
    </row>
    <row r="10" spans="1:8" x14ac:dyDescent="0.2">
      <c r="C10" s="1" t="s">
        <v>4</v>
      </c>
      <c r="E10" s="22">
        <v>21707.080000000045</v>
      </c>
      <c r="F10" s="9"/>
      <c r="G10" s="22">
        <v>12535.299999999988</v>
      </c>
    </row>
    <row r="11" spans="1:8" x14ac:dyDescent="0.2">
      <c r="D11" s="1" t="s">
        <v>5</v>
      </c>
      <c r="E11" s="9">
        <f>+SUM(E6:E10)</f>
        <v>35916464.450000003</v>
      </c>
      <c r="F11" s="9"/>
      <c r="G11" s="9">
        <v>35031626.539999999</v>
      </c>
    </row>
    <row r="12" spans="1:8" x14ac:dyDescent="0.2">
      <c r="F12" s="9"/>
      <c r="G12" s="25"/>
      <c r="H12" s="57"/>
    </row>
    <row r="13" spans="1:8" x14ac:dyDescent="0.2">
      <c r="B13" s="1" t="s">
        <v>6</v>
      </c>
      <c r="F13" s="9"/>
      <c r="G13" s="25"/>
      <c r="H13" s="57"/>
    </row>
    <row r="14" spans="1:8" x14ac:dyDescent="0.2">
      <c r="C14" s="1" t="s">
        <v>7</v>
      </c>
      <c r="E14" s="9">
        <v>314275.71000000002</v>
      </c>
      <c r="F14" s="9"/>
      <c r="G14" s="33">
        <v>326460.77</v>
      </c>
      <c r="H14" s="46"/>
    </row>
    <row r="15" spans="1:8" x14ac:dyDescent="0.2">
      <c r="C15" s="24" t="s">
        <v>113</v>
      </c>
      <c r="E15" s="9">
        <v>3789751.56</v>
      </c>
      <c r="F15" s="9"/>
      <c r="G15" s="46">
        <v>3731781.22</v>
      </c>
      <c r="H15" s="46"/>
    </row>
    <row r="16" spans="1:8" x14ac:dyDescent="0.2">
      <c r="C16" s="24" t="s">
        <v>116</v>
      </c>
      <c r="E16" s="9">
        <v>87517533.449999988</v>
      </c>
      <c r="F16" s="9"/>
      <c r="G16" s="33">
        <v>86661922.440000013</v>
      </c>
      <c r="H16" s="46"/>
    </row>
    <row r="17" spans="2:8" x14ac:dyDescent="0.2">
      <c r="C17" s="24" t="s">
        <v>117</v>
      </c>
      <c r="E17" s="9">
        <v>7020199.29</v>
      </c>
      <c r="F17" s="9"/>
      <c r="G17" s="33">
        <v>0</v>
      </c>
      <c r="H17" s="46"/>
    </row>
    <row r="18" spans="2:8" x14ac:dyDescent="0.2">
      <c r="D18" s="1" t="s">
        <v>8</v>
      </c>
      <c r="E18" s="59">
        <f>+SUM(E14:E17)</f>
        <v>98641760.00999999</v>
      </c>
      <c r="F18" s="9"/>
      <c r="G18" s="59">
        <v>90720164.430000007</v>
      </c>
    </row>
    <row r="19" spans="2:8" s="6" customFormat="1" x14ac:dyDescent="0.2">
      <c r="D19" s="6" t="s">
        <v>9</v>
      </c>
      <c r="E19" s="22">
        <f>+E11+E18</f>
        <v>134558224.45999998</v>
      </c>
      <c r="F19" s="9"/>
      <c r="G19" s="22">
        <v>125751790.97</v>
      </c>
      <c r="H19" s="9"/>
    </row>
    <row r="20" spans="2:8" x14ac:dyDescent="0.2">
      <c r="F20" s="9"/>
      <c r="G20" s="25"/>
      <c r="H20" s="57"/>
    </row>
    <row r="21" spans="2:8" x14ac:dyDescent="0.2">
      <c r="B21" s="20" t="s">
        <v>97</v>
      </c>
      <c r="C21" s="47"/>
      <c r="D21" s="47"/>
      <c r="E21" s="53">
        <v>12559005.200000001</v>
      </c>
      <c r="F21" s="9"/>
      <c r="G21" s="53">
        <v>14073504.979999999</v>
      </c>
      <c r="H21" s="58"/>
    </row>
    <row r="22" spans="2:8" x14ac:dyDescent="0.2">
      <c r="F22" s="9"/>
      <c r="G22" s="25"/>
      <c r="H22" s="57"/>
    </row>
    <row r="23" spans="2:8" x14ac:dyDescent="0.2">
      <c r="B23" s="6" t="s">
        <v>10</v>
      </c>
      <c r="F23" s="9"/>
      <c r="G23" s="25"/>
      <c r="H23" s="57"/>
    </row>
    <row r="24" spans="2:8" x14ac:dyDescent="0.2">
      <c r="B24" s="1" t="s">
        <v>11</v>
      </c>
      <c r="F24" s="9"/>
      <c r="G24" s="25"/>
      <c r="H24" s="57"/>
    </row>
    <row r="25" spans="2:8" x14ac:dyDescent="0.2">
      <c r="C25" s="1" t="s">
        <v>12</v>
      </c>
      <c r="E25" s="9">
        <v>3910538.6299999994</v>
      </c>
      <c r="F25" s="9"/>
      <c r="G25" s="34">
        <v>3320335.82</v>
      </c>
      <c r="H25" s="46"/>
    </row>
    <row r="26" spans="2:8" x14ac:dyDescent="0.2">
      <c r="C26" s="1" t="s">
        <v>13</v>
      </c>
      <c r="E26" s="9">
        <v>503284.27</v>
      </c>
      <c r="F26" s="9"/>
      <c r="G26" s="34">
        <v>433541.14</v>
      </c>
      <c r="H26" s="46"/>
    </row>
    <row r="27" spans="2:8" x14ac:dyDescent="0.2">
      <c r="C27" s="1" t="s">
        <v>44</v>
      </c>
      <c r="E27" s="9">
        <v>3189710.6900000004</v>
      </c>
      <c r="F27" s="9"/>
      <c r="G27" s="34">
        <v>3513799.46</v>
      </c>
      <c r="H27" s="46"/>
    </row>
    <row r="28" spans="2:8" x14ac:dyDescent="0.2">
      <c r="C28" s="1" t="s">
        <v>14</v>
      </c>
      <c r="E28" s="9">
        <v>1023739.17</v>
      </c>
      <c r="F28" s="9"/>
      <c r="G28" s="34">
        <v>993563.96000000008</v>
      </c>
      <c r="H28" s="46"/>
    </row>
    <row r="29" spans="2:8" x14ac:dyDescent="0.2">
      <c r="C29" s="24" t="s">
        <v>118</v>
      </c>
      <c r="E29" s="22">
        <v>503763.88</v>
      </c>
      <c r="F29" s="9"/>
      <c r="G29" s="22">
        <v>92124.72</v>
      </c>
    </row>
    <row r="30" spans="2:8" x14ac:dyDescent="0.2">
      <c r="D30" s="1" t="s">
        <v>15</v>
      </c>
      <c r="E30" s="9">
        <f>+SUM(E25:E29)</f>
        <v>9131036.6400000006</v>
      </c>
      <c r="F30" s="9"/>
      <c r="G30" s="9">
        <v>8353365.0999999996</v>
      </c>
    </row>
    <row r="31" spans="2:8" x14ac:dyDescent="0.2">
      <c r="F31" s="9"/>
      <c r="G31" s="25"/>
      <c r="H31" s="57"/>
    </row>
    <row r="32" spans="2:8" x14ac:dyDescent="0.2">
      <c r="B32" s="1" t="s">
        <v>16</v>
      </c>
      <c r="F32" s="9"/>
      <c r="G32" s="25"/>
      <c r="H32" s="57"/>
    </row>
    <row r="33" spans="2:8" x14ac:dyDescent="0.2">
      <c r="C33" s="1" t="s">
        <v>13</v>
      </c>
      <c r="E33" s="9">
        <v>5728150.2800000003</v>
      </c>
      <c r="F33" s="9"/>
      <c r="G33" s="35">
        <v>6446682.6399999997</v>
      </c>
      <c r="H33" s="46"/>
    </row>
    <row r="34" spans="2:8" x14ac:dyDescent="0.2">
      <c r="C34" s="24" t="s">
        <v>119</v>
      </c>
      <c r="E34" s="9">
        <v>2834623</v>
      </c>
      <c r="F34" s="9"/>
      <c r="G34" s="46">
        <v>2834623</v>
      </c>
      <c r="H34" s="46"/>
    </row>
    <row r="35" spans="2:8" s="3" customFormat="1" x14ac:dyDescent="0.2">
      <c r="C35" s="3" t="s">
        <v>14</v>
      </c>
      <c r="E35" s="9">
        <v>565059.05000000005</v>
      </c>
      <c r="F35" s="9"/>
      <c r="G35" s="9">
        <v>607118.01</v>
      </c>
      <c r="H35" s="9"/>
    </row>
    <row r="36" spans="2:8" s="3" customFormat="1" x14ac:dyDescent="0.2">
      <c r="C36" s="24" t="s">
        <v>98</v>
      </c>
      <c r="D36" s="1"/>
      <c r="E36" s="9">
        <v>9053568.1799999997</v>
      </c>
      <c r="F36" s="9"/>
      <c r="G36" s="9">
        <v>5373092.71</v>
      </c>
      <c r="H36" s="9"/>
    </row>
    <row r="37" spans="2:8" x14ac:dyDescent="0.2">
      <c r="C37" s="24" t="s">
        <v>104</v>
      </c>
      <c r="E37" s="22">
        <v>0</v>
      </c>
      <c r="F37" s="9"/>
      <c r="G37" s="22">
        <v>1981041.6</v>
      </c>
    </row>
    <row r="38" spans="2:8" x14ac:dyDescent="0.2">
      <c r="D38" s="1" t="s">
        <v>17</v>
      </c>
      <c r="E38" s="22">
        <f>+SUM(E33:E37)</f>
        <v>18181400.510000002</v>
      </c>
      <c r="F38" s="9"/>
      <c r="G38" s="22">
        <v>17242557.960000001</v>
      </c>
    </row>
    <row r="39" spans="2:8" s="6" customFormat="1" x14ac:dyDescent="0.2">
      <c r="D39" s="6" t="s">
        <v>18</v>
      </c>
      <c r="E39" s="22">
        <f>+E38+E30</f>
        <v>27312437.150000002</v>
      </c>
      <c r="F39" s="9"/>
      <c r="G39" s="22">
        <v>25595923.060000002</v>
      </c>
      <c r="H39" s="9"/>
    </row>
    <row r="40" spans="2:8" x14ac:dyDescent="0.2">
      <c r="F40" s="9"/>
      <c r="G40" s="25"/>
      <c r="H40" s="57"/>
    </row>
    <row r="41" spans="2:8" x14ac:dyDescent="0.2">
      <c r="B41" s="6" t="s">
        <v>99</v>
      </c>
      <c r="E41" s="22">
        <v>14919580.51</v>
      </c>
      <c r="F41" s="9"/>
      <c r="G41" s="45">
        <v>6395208.3500000006</v>
      </c>
      <c r="H41" s="46"/>
    </row>
    <row r="42" spans="2:8" x14ac:dyDescent="0.2">
      <c r="F42" s="9"/>
      <c r="G42" s="25"/>
      <c r="H42" s="57"/>
    </row>
    <row r="43" spans="2:8" x14ac:dyDescent="0.2">
      <c r="B43" s="6" t="s">
        <v>46</v>
      </c>
      <c r="F43" s="9"/>
      <c r="G43" s="25"/>
      <c r="H43" s="57"/>
    </row>
    <row r="44" spans="2:8" x14ac:dyDescent="0.2">
      <c r="C44" s="24" t="s">
        <v>48</v>
      </c>
      <c r="E44" s="9">
        <v>81286098.900000006</v>
      </c>
      <c r="F44" s="9"/>
      <c r="G44" s="36">
        <v>79781698.659999996</v>
      </c>
      <c r="H44" s="46"/>
    </row>
    <row r="45" spans="2:8" x14ac:dyDescent="0.2">
      <c r="C45" s="1" t="s">
        <v>19</v>
      </c>
      <c r="F45" s="9"/>
      <c r="G45" s="36"/>
      <c r="H45" s="46"/>
    </row>
    <row r="46" spans="2:8" x14ac:dyDescent="0.2">
      <c r="D46" s="1" t="s">
        <v>20</v>
      </c>
      <c r="E46" s="9">
        <v>314536.17</v>
      </c>
      <c r="F46" s="9"/>
      <c r="G46" s="36">
        <v>311285.85000000003</v>
      </c>
      <c r="H46" s="46"/>
    </row>
    <row r="47" spans="2:8" x14ac:dyDescent="0.2">
      <c r="D47" s="1" t="s">
        <v>21</v>
      </c>
      <c r="E47" s="9">
        <v>14347154.630000001</v>
      </c>
      <c r="F47" s="9"/>
      <c r="G47" s="36">
        <v>8404784.9600000009</v>
      </c>
      <c r="H47" s="46"/>
    </row>
    <row r="48" spans="2:8" x14ac:dyDescent="0.2">
      <c r="C48" s="1" t="s">
        <v>22</v>
      </c>
      <c r="E48" s="22">
        <v>8937422.2999999989</v>
      </c>
      <c r="F48" s="9"/>
      <c r="G48" s="22">
        <v>19336395.070000008</v>
      </c>
    </row>
    <row r="49" spans="4:8" s="6" customFormat="1" ht="13.5" thickBot="1" x14ac:dyDescent="0.25">
      <c r="D49" s="6" t="s">
        <v>47</v>
      </c>
      <c r="E49" s="12">
        <f>+SUM(E44:E48)</f>
        <v>104885212</v>
      </c>
      <c r="F49" s="9"/>
      <c r="G49" s="12">
        <v>107834164.54000001</v>
      </c>
      <c r="H49" s="9"/>
    </row>
    <row r="50" spans="4:8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8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.5703125" bestFit="1" customWidth="1"/>
    <col min="6" max="6" width="2" style="25" bestFit="1" customWidth="1"/>
    <col min="7" max="7" width="15" bestFit="1" customWidth="1"/>
    <col min="8" max="8" width="15" style="57" customWidth="1"/>
  </cols>
  <sheetData>
    <row r="1" spans="1:8" s="1" customFormat="1" ht="18" x14ac:dyDescent="0.25">
      <c r="A1" s="14" t="s">
        <v>93</v>
      </c>
      <c r="B1" s="14"/>
      <c r="C1" s="15"/>
      <c r="D1" s="15"/>
      <c r="E1" s="27"/>
      <c r="F1" s="15"/>
      <c r="G1" s="60" t="s">
        <v>120</v>
      </c>
      <c r="H1" s="9"/>
    </row>
    <row r="2" spans="1:8" s="1" customFormat="1" ht="12.75" customHeight="1" x14ac:dyDescent="0.2">
      <c r="A2" s="61" t="s">
        <v>114</v>
      </c>
      <c r="B2" s="61"/>
      <c r="C2" s="61"/>
      <c r="D2" s="61"/>
      <c r="E2" s="30" t="s">
        <v>91</v>
      </c>
      <c r="F2" s="13"/>
      <c r="G2" s="23" t="s">
        <v>91</v>
      </c>
      <c r="H2" s="55"/>
    </row>
    <row r="3" spans="1:8" s="1" customFormat="1" x14ac:dyDescent="0.2">
      <c r="A3" s="62"/>
      <c r="B3" s="62"/>
      <c r="C3" s="62"/>
      <c r="D3" s="62"/>
      <c r="E3" s="50" t="s">
        <v>122</v>
      </c>
      <c r="F3" s="13"/>
      <c r="G3" s="50" t="s">
        <v>106</v>
      </c>
      <c r="H3" s="56"/>
    </row>
    <row r="4" spans="1:8" s="1" customFormat="1" x14ac:dyDescent="0.2">
      <c r="A4" s="16" t="s">
        <v>24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25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13" t="s">
        <v>26</v>
      </c>
      <c r="D6" s="13"/>
      <c r="E6" s="25"/>
      <c r="F6" s="13"/>
      <c r="G6" s="9"/>
      <c r="H6" s="9"/>
    </row>
    <row r="7" spans="1:8" s="1" customFormat="1" x14ac:dyDescent="0.2">
      <c r="C7" s="24" t="s">
        <v>128</v>
      </c>
      <c r="E7" s="37">
        <v>27068640.049999997</v>
      </c>
      <c r="G7" s="9">
        <v>26359148.710000001</v>
      </c>
      <c r="H7" s="9"/>
    </row>
    <row r="8" spans="1:8" s="1" customFormat="1" x14ac:dyDescent="0.2">
      <c r="C8" s="1" t="s">
        <v>27</v>
      </c>
      <c r="E8" s="37">
        <v>1862504.1100000013</v>
      </c>
      <c r="G8" s="9">
        <v>1566842.9799999995</v>
      </c>
      <c r="H8" s="9"/>
    </row>
    <row r="9" spans="1:8" s="1" customFormat="1" x14ac:dyDescent="0.2">
      <c r="C9" s="1" t="s">
        <v>28</v>
      </c>
      <c r="E9" s="38">
        <v>2138815</v>
      </c>
      <c r="G9" s="9">
        <v>2067049.31</v>
      </c>
      <c r="H9" s="9"/>
    </row>
    <row r="10" spans="1:8" s="1" customFormat="1" x14ac:dyDescent="0.2">
      <c r="C10" s="1" t="s">
        <v>29</v>
      </c>
      <c r="E10" s="39">
        <v>5971059.9499999993</v>
      </c>
      <c r="G10" s="9">
        <v>5241542.57</v>
      </c>
      <c r="H10" s="9"/>
    </row>
    <row r="11" spans="1:8" s="1" customFormat="1" x14ac:dyDescent="0.2">
      <c r="C11" s="1" t="s">
        <v>43</v>
      </c>
      <c r="E11" s="25"/>
      <c r="G11" s="9"/>
      <c r="H11" s="9"/>
    </row>
    <row r="12" spans="1:8" s="1" customFormat="1" x14ac:dyDescent="0.2">
      <c r="A12" s="24"/>
      <c r="C12" s="24" t="s">
        <v>129</v>
      </c>
      <c r="E12" s="40">
        <v>9931425.629999999</v>
      </c>
      <c r="G12" s="9">
        <v>8259061.4299999997</v>
      </c>
      <c r="H12" s="9"/>
    </row>
    <row r="13" spans="1:8" s="1" customFormat="1" x14ac:dyDescent="0.2">
      <c r="C13" s="24" t="s">
        <v>112</v>
      </c>
      <c r="E13" s="46">
        <v>104941.21</v>
      </c>
      <c r="G13" s="9">
        <v>99608.97</v>
      </c>
      <c r="H13" s="9"/>
    </row>
    <row r="14" spans="1:8" s="1" customFormat="1" x14ac:dyDescent="0.2">
      <c r="C14" s="1" t="s">
        <v>30</v>
      </c>
      <c r="E14" s="41">
        <v>11452596.83</v>
      </c>
      <c r="F14" s="3"/>
      <c r="G14" s="11">
        <v>11736177.299999999</v>
      </c>
      <c r="H14" s="9"/>
    </row>
    <row r="15" spans="1:8" s="1" customFormat="1" x14ac:dyDescent="0.2">
      <c r="D15" s="6" t="s">
        <v>31</v>
      </c>
      <c r="E15" s="9">
        <f>+SUM(E7:E14)</f>
        <v>58529982.779999994</v>
      </c>
      <c r="F15" s="6"/>
      <c r="G15" s="9">
        <v>55329431.269999996</v>
      </c>
      <c r="H15" s="9"/>
    </row>
    <row r="16" spans="1:8" s="1" customFormat="1" x14ac:dyDescent="0.2">
      <c r="E16" s="25"/>
      <c r="G16" s="9"/>
      <c r="H16" s="9"/>
    </row>
    <row r="17" spans="2:8" s="1" customFormat="1" x14ac:dyDescent="0.2">
      <c r="B17" s="6" t="s">
        <v>32</v>
      </c>
      <c r="E17" s="25"/>
      <c r="G17" s="9"/>
      <c r="H17" s="9"/>
    </row>
    <row r="18" spans="2:8" s="1" customFormat="1" x14ac:dyDescent="0.2">
      <c r="C18" s="1" t="s">
        <v>33</v>
      </c>
      <c r="E18" s="42">
        <v>56481023.43</v>
      </c>
      <c r="G18" s="9">
        <v>58643173.200000003</v>
      </c>
      <c r="H18" s="9"/>
    </row>
    <row r="19" spans="2:8" s="1" customFormat="1" x14ac:dyDescent="0.2">
      <c r="C19" s="1" t="s">
        <v>34</v>
      </c>
      <c r="E19" s="42">
        <v>2829804.58</v>
      </c>
      <c r="G19" s="9">
        <v>2390180</v>
      </c>
      <c r="H19" s="9"/>
    </row>
    <row r="20" spans="2:8" s="1" customFormat="1" x14ac:dyDescent="0.2">
      <c r="C20" s="1" t="s">
        <v>35</v>
      </c>
      <c r="E20" s="42">
        <v>24148135.5</v>
      </c>
      <c r="G20" s="9">
        <v>20455562.91</v>
      </c>
      <c r="H20" s="9"/>
    </row>
    <row r="21" spans="2:8" s="1" customFormat="1" x14ac:dyDescent="0.2">
      <c r="C21" s="1" t="s">
        <v>36</v>
      </c>
      <c r="E21" s="42">
        <v>181468.21000000089</v>
      </c>
      <c r="G21" s="9">
        <v>99735.830000000453</v>
      </c>
      <c r="H21" s="9"/>
    </row>
    <row r="22" spans="2:8" s="1" customFormat="1" x14ac:dyDescent="0.2">
      <c r="C22" s="1" t="s">
        <v>37</v>
      </c>
      <c r="E22" s="45">
        <v>5614853.8899999997</v>
      </c>
      <c r="F22" s="3"/>
      <c r="G22" s="22">
        <v>5557175.4199999999</v>
      </c>
      <c r="H22" s="9"/>
    </row>
    <row r="23" spans="2:8" s="1" customFormat="1" x14ac:dyDescent="0.2">
      <c r="D23" s="6" t="s">
        <v>38</v>
      </c>
      <c r="E23" s="45">
        <f>+SUM(E18:E22)</f>
        <v>89255285.609999999</v>
      </c>
      <c r="F23" s="3"/>
      <c r="G23" s="22">
        <v>87145827.359999999</v>
      </c>
      <c r="H23" s="9"/>
    </row>
    <row r="24" spans="2:8" s="1" customFormat="1" x14ac:dyDescent="0.2">
      <c r="D24" s="6" t="s">
        <v>52</v>
      </c>
      <c r="E24" s="9">
        <f>+E15-E23</f>
        <v>-30725302.830000006</v>
      </c>
      <c r="F24" s="6"/>
      <c r="G24" s="9">
        <v>-31816396.090000004</v>
      </c>
      <c r="H24" s="9"/>
    </row>
    <row r="25" spans="2:8" s="1" customFormat="1" x14ac:dyDescent="0.2">
      <c r="E25" s="25"/>
      <c r="G25" s="9"/>
      <c r="H25" s="9"/>
    </row>
    <row r="26" spans="2:8" s="1" customFormat="1" x14ac:dyDescent="0.2">
      <c r="B26" s="6" t="s">
        <v>39</v>
      </c>
      <c r="E26" s="25"/>
      <c r="G26" s="9"/>
      <c r="H26" s="9"/>
    </row>
    <row r="27" spans="2:8" s="1" customFormat="1" x14ac:dyDescent="0.2">
      <c r="C27" s="1" t="s">
        <v>40</v>
      </c>
      <c r="E27" s="43">
        <v>18387781.320000004</v>
      </c>
      <c r="G27" s="9">
        <v>17360910.819999997</v>
      </c>
      <c r="H27" s="9"/>
    </row>
    <row r="28" spans="2:8" s="1" customFormat="1" x14ac:dyDescent="0.2">
      <c r="C28" s="1" t="s">
        <v>41</v>
      </c>
      <c r="E28" s="43">
        <v>5751413.9100000001</v>
      </c>
      <c r="G28" s="9">
        <v>3650760.93</v>
      </c>
      <c r="H28" s="9"/>
    </row>
    <row r="29" spans="2:8" s="1" customFormat="1" x14ac:dyDescent="0.2">
      <c r="C29" s="24" t="s">
        <v>121</v>
      </c>
      <c r="E29" s="46">
        <v>7780664</v>
      </c>
      <c r="G29" s="9">
        <v>7215693</v>
      </c>
      <c r="H29" s="9"/>
    </row>
    <row r="30" spans="2:8" s="1" customFormat="1" x14ac:dyDescent="0.2">
      <c r="C30" s="24" t="s">
        <v>51</v>
      </c>
      <c r="E30" s="46">
        <v>390172.15</v>
      </c>
      <c r="F30" s="3"/>
      <c r="G30" s="9">
        <v>197480.61999999997</v>
      </c>
      <c r="H30" s="9"/>
    </row>
    <row r="31" spans="2:8" s="1" customFormat="1" x14ac:dyDescent="0.2">
      <c r="C31" s="24" t="s">
        <v>123</v>
      </c>
      <c r="E31" s="44">
        <v>0</v>
      </c>
      <c r="G31" s="9">
        <v>5500</v>
      </c>
      <c r="H31" s="9"/>
    </row>
    <row r="32" spans="2:8" s="1" customFormat="1" x14ac:dyDescent="0.2">
      <c r="C32" s="1" t="s">
        <v>42</v>
      </c>
      <c r="E32" s="44">
        <v>-228838.81</v>
      </c>
      <c r="G32" s="9">
        <v>-244837.09000000003</v>
      </c>
      <c r="H32" s="9"/>
    </row>
    <row r="33" spans="2:8" s="1" customFormat="1" x14ac:dyDescent="0.2">
      <c r="C33" s="1" t="s">
        <v>45</v>
      </c>
      <c r="E33" s="44">
        <v>-1191693.57</v>
      </c>
      <c r="G33" s="9">
        <v>-1190086.33</v>
      </c>
      <c r="H33" s="9"/>
    </row>
    <row r="34" spans="2:8" s="1" customFormat="1" x14ac:dyDescent="0.2">
      <c r="C34" s="24" t="s">
        <v>124</v>
      </c>
      <c r="E34" s="45">
        <v>-967625.19000000122</v>
      </c>
      <c r="F34" s="3"/>
      <c r="G34" s="22">
        <v>-908251.08999999729</v>
      </c>
      <c r="H34" s="9"/>
    </row>
    <row r="35" spans="2:8" s="1" customFormat="1" x14ac:dyDescent="0.2">
      <c r="E35" s="25"/>
      <c r="G35" s="9"/>
      <c r="H35" s="9"/>
    </row>
    <row r="36" spans="2:8" s="1" customFormat="1" x14ac:dyDescent="0.2">
      <c r="D36" s="24" t="s">
        <v>105</v>
      </c>
      <c r="E36" s="9">
        <f>+SUM(E24:E34)</f>
        <v>-803429.02000000293</v>
      </c>
      <c r="G36" s="9">
        <v>-5729225.2300000042</v>
      </c>
      <c r="H36" s="9"/>
    </row>
    <row r="37" spans="2:8" s="1" customFormat="1" x14ac:dyDescent="0.2">
      <c r="E37" s="25"/>
      <c r="G37" s="9"/>
      <c r="H37" s="9"/>
    </row>
    <row r="38" spans="2:8" s="1" customFormat="1" x14ac:dyDescent="0.2">
      <c r="C38" s="24" t="s">
        <v>103</v>
      </c>
      <c r="E38" s="48">
        <v>1299769.25</v>
      </c>
      <c r="G38" s="9">
        <v>1410535.41</v>
      </c>
      <c r="H38" s="9"/>
    </row>
    <row r="39" spans="2:8" s="1" customFormat="1" x14ac:dyDescent="0.2">
      <c r="C39" s="24" t="s">
        <v>100</v>
      </c>
      <c r="E39" s="48">
        <v>57459</v>
      </c>
      <c r="G39" s="9">
        <v>13545</v>
      </c>
      <c r="H39" s="9"/>
    </row>
    <row r="40" spans="2:8" s="1" customFormat="1" x14ac:dyDescent="0.2">
      <c r="C40" s="24" t="s">
        <v>115</v>
      </c>
      <c r="E40" s="45">
        <v>55299.040000000001</v>
      </c>
      <c r="F40" s="3"/>
      <c r="G40" s="22">
        <v>6299.1100000000006</v>
      </c>
      <c r="H40" s="9"/>
    </row>
    <row r="41" spans="2:8" s="1" customFormat="1" x14ac:dyDescent="0.2">
      <c r="E41" s="26"/>
      <c r="G41" s="10"/>
      <c r="H41" s="9"/>
    </row>
    <row r="42" spans="2:8" s="1" customFormat="1" x14ac:dyDescent="0.2">
      <c r="D42" s="6" t="s">
        <v>53</v>
      </c>
      <c r="E42" s="9">
        <f>+E40+E36+E38+E39</f>
        <v>609098.26999999711</v>
      </c>
      <c r="F42" s="6"/>
      <c r="G42" s="9">
        <v>-4298845.7100000037</v>
      </c>
      <c r="H42" s="9"/>
    </row>
    <row r="43" spans="2:8" s="1" customFormat="1" x14ac:dyDescent="0.2">
      <c r="E43" s="25"/>
      <c r="G43" s="9"/>
      <c r="H43" s="9"/>
    </row>
    <row r="44" spans="2:8" s="1" customFormat="1" x14ac:dyDescent="0.2">
      <c r="B44" s="6" t="s">
        <v>46</v>
      </c>
      <c r="E44" s="25"/>
      <c r="G44" s="9"/>
      <c r="H44" s="9"/>
    </row>
    <row r="45" spans="2:8" s="1" customFormat="1" x14ac:dyDescent="0.2">
      <c r="C45" s="24" t="s">
        <v>49</v>
      </c>
      <c r="E45" s="46">
        <f>+G47</f>
        <v>107834164.54000001</v>
      </c>
      <c r="F45" s="3"/>
      <c r="G45" s="9">
        <v>135056601.27000001</v>
      </c>
      <c r="H45" s="9"/>
    </row>
    <row r="46" spans="2:8" s="1" customFormat="1" x14ac:dyDescent="0.2">
      <c r="C46" s="24" t="s">
        <v>130</v>
      </c>
      <c r="E46" s="45">
        <v>-3558050.81</v>
      </c>
      <c r="F46" s="10"/>
      <c r="G46" s="22">
        <v>-22923591.02</v>
      </c>
      <c r="H46" s="9"/>
    </row>
    <row r="47" spans="2:8" s="1" customFormat="1" ht="13.5" thickBot="1" x14ac:dyDescent="0.25">
      <c r="C47" s="6" t="s">
        <v>50</v>
      </c>
      <c r="E47" s="12">
        <f>+SUM(E42:E46)</f>
        <v>104885212</v>
      </c>
      <c r="F47" s="4"/>
      <c r="G47" s="12">
        <v>107834164.54000001</v>
      </c>
      <c r="H47" s="9"/>
    </row>
    <row r="48" spans="2:8" s="1" customFormat="1" ht="13.5" thickTop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  <row r="96" spans="5:8" s="1" customFormat="1" x14ac:dyDescent="0.2">
      <c r="E96" s="9"/>
      <c r="G96" s="9"/>
      <c r="H96" s="9"/>
    </row>
    <row r="97" spans="5:8" s="1" customFormat="1" x14ac:dyDescent="0.2">
      <c r="E97" s="9"/>
      <c r="G97" s="9"/>
      <c r="H97" s="9"/>
    </row>
    <row r="98" spans="5:8" s="1" customFormat="1" x14ac:dyDescent="0.2">
      <c r="E98" s="9"/>
      <c r="G98" s="9"/>
      <c r="H98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7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54</v>
      </c>
      <c r="B1" s="14"/>
      <c r="C1" s="15"/>
      <c r="D1" s="15"/>
      <c r="E1" s="45"/>
      <c r="F1" s="15"/>
      <c r="G1" s="60" t="s">
        <v>120</v>
      </c>
    </row>
    <row r="2" spans="1:7" s="1" customFormat="1" x14ac:dyDescent="0.2">
      <c r="A2" s="61" t="s">
        <v>114</v>
      </c>
      <c r="B2" s="61"/>
      <c r="C2" s="61"/>
      <c r="D2" s="61"/>
      <c r="E2" s="30" t="s">
        <v>91</v>
      </c>
      <c r="F2" s="13"/>
      <c r="G2" s="30" t="s">
        <v>91</v>
      </c>
    </row>
    <row r="3" spans="1:7" s="1" customFormat="1" x14ac:dyDescent="0.2">
      <c r="A3" s="62"/>
      <c r="B3" s="62"/>
      <c r="C3" s="62"/>
      <c r="D3" s="62"/>
      <c r="E3" s="50" t="s">
        <v>122</v>
      </c>
      <c r="F3" s="47"/>
      <c r="G3" s="50" t="s">
        <v>106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55</v>
      </c>
      <c r="C5" s="25"/>
      <c r="D5" s="25"/>
    </row>
    <row r="6" spans="1:7" x14ac:dyDescent="0.2">
      <c r="B6" s="25"/>
      <c r="C6" s="25" t="s">
        <v>56</v>
      </c>
      <c r="D6" s="25"/>
      <c r="E6" s="48">
        <v>26841804.689999994</v>
      </c>
      <c r="F6" s="48"/>
      <c r="G6" s="48">
        <v>26054774.399999999</v>
      </c>
    </row>
    <row r="7" spans="1:7" x14ac:dyDescent="0.2">
      <c r="B7" s="25"/>
      <c r="C7" s="25" t="s">
        <v>57</v>
      </c>
      <c r="D7" s="25"/>
      <c r="E7" s="48">
        <v>4232859.32</v>
      </c>
      <c r="F7" s="48"/>
      <c r="G7" s="48">
        <v>3391546.1099999994</v>
      </c>
    </row>
    <row r="8" spans="1:7" x14ac:dyDescent="0.2">
      <c r="B8" s="25"/>
      <c r="C8" s="25" t="s">
        <v>29</v>
      </c>
      <c r="D8" s="25"/>
      <c r="E8" s="48">
        <v>5955667.75</v>
      </c>
      <c r="F8" s="48"/>
      <c r="G8" s="48">
        <v>5216991.18</v>
      </c>
    </row>
    <row r="9" spans="1:7" x14ac:dyDescent="0.2">
      <c r="B9" s="25"/>
      <c r="C9" s="25" t="s">
        <v>58</v>
      </c>
      <c r="D9" s="25"/>
      <c r="E9" s="48">
        <v>9552441.4000000004</v>
      </c>
      <c r="F9" s="48"/>
      <c r="G9" s="48">
        <v>8232190.1699999999</v>
      </c>
    </row>
    <row r="10" spans="1:7" x14ac:dyDescent="0.2">
      <c r="B10" s="25"/>
      <c r="C10" s="25" t="s">
        <v>59</v>
      </c>
      <c r="D10" s="25"/>
      <c r="E10" s="48">
        <v>-55219263.617499985</v>
      </c>
      <c r="F10" s="48"/>
      <c r="G10" s="48">
        <v>-55772981.030000001</v>
      </c>
    </row>
    <row r="11" spans="1:7" x14ac:dyDescent="0.2">
      <c r="B11" s="25"/>
      <c r="C11" s="25" t="s">
        <v>60</v>
      </c>
      <c r="D11" s="25"/>
      <c r="E11" s="48">
        <v>-23855518.538265768</v>
      </c>
      <c r="F11" s="48"/>
      <c r="G11" s="48">
        <v>-21143478.27</v>
      </c>
    </row>
    <row r="12" spans="1:7" x14ac:dyDescent="0.2">
      <c r="B12" s="25"/>
      <c r="C12" s="25" t="s">
        <v>61</v>
      </c>
      <c r="D12" s="25"/>
      <c r="E12" s="48">
        <v>-2829804.5799999991</v>
      </c>
      <c r="F12" s="48"/>
      <c r="G12" s="48">
        <v>-2390180</v>
      </c>
    </row>
    <row r="13" spans="1:7" x14ac:dyDescent="0.2">
      <c r="B13" s="25"/>
      <c r="C13" s="25" t="s">
        <v>107</v>
      </c>
      <c r="D13" s="25"/>
      <c r="E13" s="48">
        <v>-752718.24</v>
      </c>
      <c r="F13" s="48"/>
      <c r="G13" s="48">
        <v>744002.4</v>
      </c>
    </row>
    <row r="14" spans="1:7" x14ac:dyDescent="0.2">
      <c r="B14" s="25"/>
      <c r="C14" s="25" t="s">
        <v>108</v>
      </c>
      <c r="D14" s="25"/>
      <c r="E14" s="48">
        <v>104941.21</v>
      </c>
      <c r="F14" s="48"/>
      <c r="G14" s="48">
        <v>99608.97</v>
      </c>
    </row>
    <row r="15" spans="1:7" x14ac:dyDescent="0.2">
      <c r="B15" s="25"/>
      <c r="C15" s="25" t="s">
        <v>109</v>
      </c>
      <c r="D15" s="25"/>
      <c r="E15" s="48">
        <v>888606.57000000007</v>
      </c>
      <c r="F15" s="48"/>
      <c r="G15" s="48">
        <v>-748150.62</v>
      </c>
    </row>
    <row r="16" spans="1:7" x14ac:dyDescent="0.2">
      <c r="B16" s="25"/>
      <c r="C16" s="47" t="s">
        <v>92</v>
      </c>
      <c r="D16" s="25"/>
      <c r="E16" s="45">
        <v>11028210.069999997</v>
      </c>
      <c r="F16" s="48"/>
      <c r="G16" s="45">
        <v>11532728.449999999</v>
      </c>
    </row>
    <row r="17" spans="2:7" x14ac:dyDescent="0.2">
      <c r="B17" s="25"/>
      <c r="C17" s="25"/>
      <c r="D17" s="20" t="s">
        <v>62</v>
      </c>
      <c r="E17" s="48">
        <f>SUM(E6:E16)</f>
        <v>-24052773.965765771</v>
      </c>
      <c r="F17" s="48"/>
      <c r="G17" s="48">
        <v>-24782948.239999998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63</v>
      </c>
      <c r="C19" s="25"/>
      <c r="D19" s="25"/>
      <c r="E19" s="48"/>
      <c r="F19" s="48"/>
      <c r="G19" s="48"/>
    </row>
    <row r="20" spans="2:7" x14ac:dyDescent="0.2">
      <c r="B20" s="25"/>
      <c r="C20" s="25" t="s">
        <v>64</v>
      </c>
      <c r="D20" s="25"/>
      <c r="E20" s="48">
        <v>378757.08553191734</v>
      </c>
      <c r="F20" s="48"/>
      <c r="G20" s="48">
        <v>167996.31999999966</v>
      </c>
    </row>
    <row r="21" spans="2:7" x14ac:dyDescent="0.2">
      <c r="B21" s="25"/>
      <c r="C21" s="25" t="s">
        <v>65</v>
      </c>
      <c r="D21" s="25"/>
      <c r="E21" s="48">
        <v>454409.64</v>
      </c>
      <c r="F21" s="48"/>
      <c r="G21" s="48">
        <v>65688.89</v>
      </c>
    </row>
    <row r="22" spans="2:7" x14ac:dyDescent="0.2">
      <c r="B22" s="25"/>
      <c r="C22" s="25" t="s">
        <v>66</v>
      </c>
      <c r="D22" s="25"/>
      <c r="E22" s="45">
        <v>-430603.96</v>
      </c>
      <c r="F22" s="48"/>
      <c r="G22" s="45">
        <v>-47457.510000000009</v>
      </c>
    </row>
    <row r="23" spans="2:7" x14ac:dyDescent="0.2">
      <c r="B23" s="25"/>
      <c r="C23" s="25"/>
      <c r="D23" s="20" t="s">
        <v>67</v>
      </c>
      <c r="E23" s="48">
        <f>SUM(E20:E22)</f>
        <v>402562.76553191728</v>
      </c>
      <c r="F23" s="48"/>
      <c r="G23" s="48">
        <v>186227.69999999966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68</v>
      </c>
      <c r="E25" s="48"/>
      <c r="F25" s="48"/>
      <c r="G25" s="48"/>
    </row>
    <row r="26" spans="2:7" x14ac:dyDescent="0.2">
      <c r="B26" s="25"/>
      <c r="C26" s="25" t="s">
        <v>69</v>
      </c>
      <c r="D26" s="25"/>
      <c r="E26" s="48">
        <v>-143304.34088275128</v>
      </c>
      <c r="F26" s="48"/>
      <c r="G26" s="48">
        <v>25380.91</v>
      </c>
    </row>
    <row r="27" spans="2:7" x14ac:dyDescent="0.2">
      <c r="B27" s="25"/>
      <c r="C27" s="25" t="s">
        <v>101</v>
      </c>
      <c r="D27" s="25"/>
      <c r="E27" s="48">
        <v>-75752.404710407151</v>
      </c>
      <c r="F27" s="48"/>
      <c r="G27" s="48">
        <v>-25380.93</v>
      </c>
    </row>
    <row r="28" spans="2:7" x14ac:dyDescent="0.2">
      <c r="B28" s="25"/>
      <c r="C28" s="25" t="s">
        <v>103</v>
      </c>
      <c r="D28" s="25"/>
      <c r="E28" s="48">
        <v>1299769.25</v>
      </c>
      <c r="F28" s="48"/>
      <c r="G28" s="48">
        <v>1410535.41</v>
      </c>
    </row>
    <row r="29" spans="2:7" x14ac:dyDescent="0.2">
      <c r="B29" s="25"/>
      <c r="C29" s="25" t="s">
        <v>70</v>
      </c>
      <c r="D29" s="25"/>
      <c r="E29" s="48">
        <v>105.97177587344687</v>
      </c>
      <c r="F29" s="48"/>
      <c r="G29" s="48">
        <v>116.3</v>
      </c>
    </row>
    <row r="30" spans="2:7" x14ac:dyDescent="0.2">
      <c r="B30" s="25"/>
      <c r="C30" s="25" t="s">
        <v>71</v>
      </c>
      <c r="D30" s="25"/>
      <c r="E30" s="48">
        <v>-5832535.1266666669</v>
      </c>
      <c r="F30" s="48"/>
      <c r="G30" s="48">
        <v>-3827035.75</v>
      </c>
    </row>
    <row r="31" spans="2:7" x14ac:dyDescent="0.2">
      <c r="B31" s="25"/>
      <c r="C31" s="25" t="s">
        <v>72</v>
      </c>
      <c r="D31" s="25"/>
      <c r="E31" s="48">
        <v>-5062193.7600000007</v>
      </c>
      <c r="F31" s="48"/>
      <c r="G31" s="48">
        <v>-5934489.3399999999</v>
      </c>
    </row>
    <row r="32" spans="2:7" x14ac:dyDescent="0.2">
      <c r="B32" s="25"/>
      <c r="C32" s="25" t="s">
        <v>73</v>
      </c>
      <c r="D32" s="25"/>
      <c r="E32" s="45">
        <v>-1805670.908549069</v>
      </c>
      <c r="F32" s="48"/>
      <c r="G32" s="45">
        <v>-1907082.86</v>
      </c>
    </row>
    <row r="33" spans="2:7" x14ac:dyDescent="0.2">
      <c r="B33" s="25"/>
      <c r="C33" s="25"/>
      <c r="D33" s="20" t="s">
        <v>110</v>
      </c>
      <c r="E33" s="48"/>
      <c r="F33" s="48"/>
      <c r="G33" s="48"/>
    </row>
    <row r="34" spans="2:7" x14ac:dyDescent="0.2">
      <c r="B34" s="25"/>
      <c r="C34" s="25"/>
      <c r="D34" s="20" t="s">
        <v>74</v>
      </c>
      <c r="E34" s="48">
        <f>SUM(E26:E32)</f>
        <v>-11619581.319033021</v>
      </c>
      <c r="F34" s="48"/>
      <c r="G34" s="48">
        <v>-10257956.26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75</v>
      </c>
      <c r="C36" s="25"/>
      <c r="D36" s="25"/>
      <c r="E36" s="48"/>
      <c r="F36" s="48"/>
      <c r="G36" s="48"/>
    </row>
    <row r="37" spans="2:7" x14ac:dyDescent="0.2">
      <c r="B37" s="25"/>
      <c r="C37" s="25" t="s">
        <v>40</v>
      </c>
      <c r="D37" s="25"/>
      <c r="E37" s="48">
        <v>24629045.980000004</v>
      </c>
      <c r="F37" s="48"/>
      <c r="G37" s="48">
        <v>24388277.73</v>
      </c>
    </row>
    <row r="38" spans="2:7" x14ac:dyDescent="0.2">
      <c r="B38" s="25"/>
      <c r="C38" s="25" t="s">
        <v>70</v>
      </c>
      <c r="D38" s="25"/>
      <c r="E38" s="48">
        <v>5195981.2894162051</v>
      </c>
      <c r="F38" s="48"/>
      <c r="G38" s="48">
        <v>2747860.96</v>
      </c>
    </row>
    <row r="39" spans="2:7" s="25" customFormat="1" x14ac:dyDescent="0.2">
      <c r="C39" s="47" t="s">
        <v>121</v>
      </c>
      <c r="E39" s="48">
        <v>7780664</v>
      </c>
      <c r="F39" s="48"/>
      <c r="G39" s="48">
        <v>7215693</v>
      </c>
    </row>
    <row r="40" spans="2:7" x14ac:dyDescent="0.2">
      <c r="B40" s="25"/>
      <c r="C40" s="25" t="s">
        <v>76</v>
      </c>
      <c r="D40" s="25"/>
      <c r="E40" s="48">
        <v>-1191693.57</v>
      </c>
      <c r="F40" s="48"/>
      <c r="G40" s="48">
        <v>-1190086.33</v>
      </c>
    </row>
    <row r="41" spans="2:7" s="25" customFormat="1" x14ac:dyDescent="0.2">
      <c r="C41" s="25" t="s">
        <v>115</v>
      </c>
      <c r="E41" s="48">
        <v>55299.040000000001</v>
      </c>
      <c r="F41" s="48"/>
      <c r="G41" s="48">
        <v>6299.11</v>
      </c>
    </row>
    <row r="42" spans="2:7" x14ac:dyDescent="0.2">
      <c r="B42" s="25"/>
      <c r="C42" s="25" t="s">
        <v>77</v>
      </c>
      <c r="D42" s="25"/>
      <c r="E42" s="48">
        <v>24154432</v>
      </c>
      <c r="F42" s="48"/>
      <c r="G42" s="48">
        <v>24477530</v>
      </c>
    </row>
    <row r="43" spans="2:7" x14ac:dyDescent="0.2">
      <c r="B43" s="25"/>
      <c r="C43" s="25" t="s">
        <v>78</v>
      </c>
      <c r="D43" s="25"/>
      <c r="E43" s="45">
        <v>-24142613</v>
      </c>
      <c r="F43" s="48"/>
      <c r="G43" s="45">
        <v>-24295216</v>
      </c>
    </row>
    <row r="44" spans="2:7" x14ac:dyDescent="0.2">
      <c r="B44" s="25"/>
      <c r="C44" s="25"/>
      <c r="D44" s="20" t="s">
        <v>79</v>
      </c>
      <c r="E44" s="48"/>
      <c r="F44" s="48"/>
      <c r="G44" s="48"/>
    </row>
    <row r="45" spans="2:7" x14ac:dyDescent="0.2">
      <c r="B45" s="25"/>
      <c r="C45" s="25"/>
      <c r="D45" s="20" t="s">
        <v>80</v>
      </c>
      <c r="E45" s="48">
        <f>SUM(E37:E43)</f>
        <v>36481115.739416212</v>
      </c>
      <c r="F45" s="48"/>
      <c r="G45" s="48">
        <v>33350358.469999999</v>
      </c>
    </row>
    <row r="46" spans="2:7" x14ac:dyDescent="0.2">
      <c r="B46" s="25"/>
      <c r="C46" s="25"/>
      <c r="D46" s="25"/>
      <c r="E46" s="48"/>
      <c r="F46" s="48"/>
      <c r="G46" s="48"/>
    </row>
    <row r="47" spans="2:7" x14ac:dyDescent="0.2">
      <c r="B47" s="25"/>
      <c r="C47" s="25"/>
      <c r="D47" s="20" t="s">
        <v>111</v>
      </c>
      <c r="E47" s="48">
        <f>SUM(E17,E23,E34,E45)</f>
        <v>1211323.2201493382</v>
      </c>
      <c r="F47" s="48"/>
      <c r="G47" s="48">
        <v>-1504318.3299999982</v>
      </c>
    </row>
    <row r="48" spans="2:7" x14ac:dyDescent="0.2">
      <c r="B48" s="25"/>
      <c r="C48" s="25"/>
      <c r="D48" s="25"/>
      <c r="E48" s="48"/>
      <c r="F48" s="48"/>
      <c r="G48" s="48"/>
    </row>
    <row r="49" spans="2:7" x14ac:dyDescent="0.2">
      <c r="B49" s="25" t="s">
        <v>81</v>
      </c>
      <c r="C49" s="25"/>
      <c r="D49" s="25"/>
      <c r="E49" s="45">
        <f>+G51</f>
        <v>30877756.260000002</v>
      </c>
      <c r="F49" s="48"/>
      <c r="G49" s="45">
        <v>32382074.59</v>
      </c>
    </row>
    <row r="50" spans="2:7" x14ac:dyDescent="0.2">
      <c r="B50" s="25"/>
      <c r="C50" s="25"/>
      <c r="D50" s="25"/>
      <c r="E50" s="48"/>
      <c r="F50" s="48"/>
      <c r="G50" s="48"/>
    </row>
    <row r="51" spans="2:7" ht="13.5" thickBot="1" x14ac:dyDescent="0.25">
      <c r="B51" s="20" t="s">
        <v>82</v>
      </c>
      <c r="C51" s="25"/>
      <c r="D51" s="25"/>
      <c r="E51" s="51">
        <f>+E49+E47</f>
        <v>32089079.48014934</v>
      </c>
      <c r="F51" s="48"/>
      <c r="G51" s="51">
        <v>30877756.260000002</v>
      </c>
    </row>
    <row r="52" spans="2:7" ht="13.5" thickTop="1" x14ac:dyDescent="0.2">
      <c r="B52" s="25"/>
      <c r="C52" s="25"/>
      <c r="D52" s="25"/>
      <c r="E52" s="48"/>
      <c r="F52" s="48"/>
      <c r="G52" s="48"/>
    </row>
    <row r="53" spans="2:7" x14ac:dyDescent="0.2">
      <c r="B53" s="25"/>
      <c r="C53" s="25"/>
      <c r="D53" s="25"/>
      <c r="E53" s="48"/>
      <c r="F53" s="48"/>
      <c r="G53" s="48"/>
    </row>
    <row r="54" spans="2:7" x14ac:dyDescent="0.2">
      <c r="B54" s="20" t="s">
        <v>94</v>
      </c>
      <c r="C54" s="25"/>
      <c r="D54" s="25"/>
      <c r="E54" s="48"/>
      <c r="F54" s="48"/>
      <c r="G54" s="48"/>
    </row>
    <row r="55" spans="2:7" x14ac:dyDescent="0.2">
      <c r="B55" s="25"/>
      <c r="C55" s="25"/>
      <c r="D55" s="25"/>
      <c r="E55" s="48"/>
      <c r="F55" s="48"/>
      <c r="G55" s="48"/>
    </row>
    <row r="56" spans="2:7" x14ac:dyDescent="0.2">
      <c r="B56" s="25" t="s">
        <v>95</v>
      </c>
      <c r="C56" s="25"/>
      <c r="D56" s="25"/>
      <c r="E56" s="48">
        <v>-30725302.829999998</v>
      </c>
      <c r="F56" s="48"/>
      <c r="G56" s="48">
        <v>-31816396.090000004</v>
      </c>
    </row>
    <row r="57" spans="2:7" x14ac:dyDescent="0.2">
      <c r="B57" s="49" t="s">
        <v>96</v>
      </c>
      <c r="C57" s="25"/>
      <c r="D57" s="25"/>
      <c r="E57" s="48"/>
      <c r="F57" s="48"/>
      <c r="G57" s="48"/>
    </row>
    <row r="58" spans="2:7" x14ac:dyDescent="0.2">
      <c r="B58" s="49" t="s">
        <v>83</v>
      </c>
      <c r="C58" s="25"/>
      <c r="D58" s="25"/>
      <c r="E58" s="48"/>
      <c r="F58" s="48"/>
      <c r="G58" s="48"/>
    </row>
    <row r="59" spans="2:7" x14ac:dyDescent="0.2">
      <c r="B59" s="25"/>
      <c r="C59" s="25" t="s">
        <v>84</v>
      </c>
      <c r="D59" s="25"/>
      <c r="E59" s="48">
        <v>5614853.8899999997</v>
      </c>
      <c r="F59" s="48"/>
      <c r="G59" s="48">
        <v>5557175.4199999999</v>
      </c>
    </row>
    <row r="60" spans="2:7" x14ac:dyDescent="0.2">
      <c r="B60" s="25"/>
      <c r="C60" s="25" t="s">
        <v>85</v>
      </c>
      <c r="D60" s="25"/>
      <c r="E60" s="48"/>
      <c r="F60" s="48"/>
      <c r="G60" s="48"/>
    </row>
    <row r="61" spans="2:7" x14ac:dyDescent="0.2">
      <c r="B61" s="25"/>
      <c r="C61" s="25"/>
      <c r="D61" s="54" t="s">
        <v>86</v>
      </c>
      <c r="E61" s="48">
        <v>-160794.03</v>
      </c>
      <c r="F61" s="48"/>
      <c r="G61" s="48">
        <v>-652224.24</v>
      </c>
    </row>
    <row r="62" spans="2:7" x14ac:dyDescent="0.2">
      <c r="B62" s="25"/>
      <c r="C62" s="25"/>
      <c r="D62" s="54" t="s">
        <v>3</v>
      </c>
      <c r="E62" s="48">
        <v>437965.44</v>
      </c>
      <c r="F62" s="48"/>
      <c r="G62" s="48">
        <v>262119.45</v>
      </c>
    </row>
    <row r="63" spans="2:7" x14ac:dyDescent="0.2">
      <c r="B63" s="25"/>
      <c r="C63" s="25"/>
      <c r="D63" s="54" t="s">
        <v>87</v>
      </c>
      <c r="E63" s="48">
        <v>-9171.7799999999988</v>
      </c>
      <c r="F63" s="48"/>
      <c r="G63" s="48">
        <v>61143.11</v>
      </c>
    </row>
    <row r="64" spans="2:7" s="25" customFormat="1" x14ac:dyDescent="0.2">
      <c r="D64" s="54" t="s">
        <v>12</v>
      </c>
      <c r="E64" s="48">
        <v>-3253.8599999998696</v>
      </c>
      <c r="F64" s="48"/>
      <c r="G64" s="48">
        <v>-1655537.29</v>
      </c>
    </row>
    <row r="65" spans="2:7" s="25" customFormat="1" x14ac:dyDescent="0.2">
      <c r="D65" s="54" t="s">
        <v>44</v>
      </c>
      <c r="E65" s="48">
        <v>-324088.77</v>
      </c>
      <c r="F65" s="48"/>
      <c r="G65" s="48">
        <v>128533.86</v>
      </c>
    </row>
    <row r="66" spans="2:7" x14ac:dyDescent="0.2">
      <c r="B66" s="25"/>
      <c r="C66" s="25"/>
      <c r="D66" s="54" t="s">
        <v>14</v>
      </c>
      <c r="E66" s="48">
        <v>-11883.75</v>
      </c>
      <c r="G66" s="48">
        <v>37022.269999999997</v>
      </c>
    </row>
    <row r="67" spans="2:7" s="25" customFormat="1" x14ac:dyDescent="0.2">
      <c r="D67" s="54" t="s">
        <v>127</v>
      </c>
      <c r="E67" s="48">
        <v>-9001240.8900000006</v>
      </c>
      <c r="G67" s="48">
        <v>-1966326.98</v>
      </c>
    </row>
    <row r="68" spans="2:7" x14ac:dyDescent="0.2">
      <c r="B68" s="25"/>
      <c r="C68" s="25"/>
      <c r="D68" s="54" t="s">
        <v>125</v>
      </c>
      <c r="E68" s="48">
        <v>1787045.8594191188</v>
      </c>
      <c r="F68" s="48"/>
      <c r="G68" s="48">
        <v>6917277.7999999998</v>
      </c>
    </row>
    <row r="69" spans="2:7" x14ac:dyDescent="0.2">
      <c r="B69" s="25"/>
      <c r="C69" s="25"/>
      <c r="D69" s="54" t="s">
        <v>126</v>
      </c>
      <c r="E69" s="48">
        <v>8524473.7179991119</v>
      </c>
      <c r="F69" s="48"/>
      <c r="G69" s="48">
        <v>-2053081.6400000001</v>
      </c>
    </row>
    <row r="70" spans="2:7" x14ac:dyDescent="0.2">
      <c r="B70" s="25"/>
      <c r="C70" s="25"/>
      <c r="D70" s="54" t="s">
        <v>98</v>
      </c>
      <c r="E70" s="45">
        <v>-181376.9600000004</v>
      </c>
      <c r="F70" s="48"/>
      <c r="G70" s="45">
        <v>397346.09</v>
      </c>
    </row>
    <row r="71" spans="2:7" x14ac:dyDescent="0.2">
      <c r="B71" s="25"/>
      <c r="C71" s="25"/>
      <c r="D71" s="25"/>
      <c r="E71" s="48"/>
      <c r="F71" s="48"/>
      <c r="G71" s="48"/>
    </row>
    <row r="72" spans="2:7" ht="13.5" thickBot="1" x14ac:dyDescent="0.25">
      <c r="B72" s="25"/>
      <c r="C72" s="25"/>
      <c r="D72" s="20" t="s">
        <v>88</v>
      </c>
      <c r="E72" s="51">
        <f>SUM(E56:E70)</f>
        <v>-24052773.962581769</v>
      </c>
      <c r="F72" s="48"/>
      <c r="G72" s="51">
        <v>-24782948.240000002</v>
      </c>
    </row>
    <row r="73" spans="2:7" ht="13.5" thickTop="1" x14ac:dyDescent="0.2">
      <c r="B73" s="25"/>
      <c r="C73" s="25"/>
      <c r="D73" s="25"/>
      <c r="E73" s="48"/>
      <c r="F73" s="48"/>
      <c r="G73" s="48"/>
    </row>
    <row r="74" spans="2:7" x14ac:dyDescent="0.2">
      <c r="B74" s="25"/>
      <c r="C74" s="25"/>
      <c r="D74" s="25"/>
      <c r="E74" s="48"/>
      <c r="F74" s="48"/>
      <c r="G74" s="48"/>
    </row>
    <row r="75" spans="2:7" x14ac:dyDescent="0.2">
      <c r="B75" s="25" t="s">
        <v>89</v>
      </c>
      <c r="C75" s="25"/>
      <c r="D75" s="25"/>
      <c r="E75" s="48"/>
      <c r="F75" s="48"/>
      <c r="G75" s="48"/>
    </row>
    <row r="76" spans="2:7" s="25" customFormat="1" x14ac:dyDescent="0.2">
      <c r="E76" s="48"/>
      <c r="F76" s="48"/>
      <c r="G76" s="48"/>
    </row>
    <row r="77" spans="2:7" x14ac:dyDescent="0.2">
      <c r="B77" s="25"/>
      <c r="C77" s="24" t="s">
        <v>102</v>
      </c>
      <c r="D77" s="24"/>
      <c r="E77" s="48">
        <v>12659</v>
      </c>
      <c r="G77" s="48">
        <v>13545</v>
      </c>
    </row>
    <row r="78" spans="2:7" x14ac:dyDescent="0.2">
      <c r="B78" s="25"/>
      <c r="C78" s="24" t="s">
        <v>90</v>
      </c>
      <c r="D78" s="24"/>
      <c r="E78" s="48">
        <v>1662.8601449999919</v>
      </c>
      <c r="G78" s="48">
        <v>24477.87</v>
      </c>
    </row>
    <row r="79" spans="2:7" x14ac:dyDescent="0.2">
      <c r="E79" s="25"/>
      <c r="G79" s="25"/>
    </row>
    <row r="80" spans="2:7" x14ac:dyDescent="0.2">
      <c r="E80" s="25"/>
      <c r="G80" s="25"/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  <row r="93" spans="5:7" x14ac:dyDescent="0.2">
      <c r="E93" s="25"/>
      <c r="G93" s="25"/>
    </row>
    <row r="94" spans="5:7" x14ac:dyDescent="0.2">
      <c r="E94" s="25"/>
      <c r="G94" s="25"/>
    </row>
    <row r="95" spans="5:7" x14ac:dyDescent="0.2">
      <c r="E95" s="25"/>
      <c r="G95" s="25"/>
    </row>
    <row r="96" spans="5:7" x14ac:dyDescent="0.2">
      <c r="E96" s="25"/>
      <c r="G96" s="25"/>
    </row>
    <row r="97" spans="5:7" x14ac:dyDescent="0.2">
      <c r="E97" s="25"/>
      <c r="G97" s="25"/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2018-12-20T20:54:22Z</dcterms:modified>
</cp:coreProperties>
</file>