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8\3-Campus Statements\Financial Statements only\Upload to Web\"/>
    </mc:Choice>
  </mc:AlternateContent>
  <xr:revisionPtr revIDLastSave="0" documentId="13_ncr:1_{210050A9-7935-46D5-BF6E-C6BE97ABAEAD}" xr6:coauthVersionLast="40" xr6:coauthVersionMax="40" xr10:uidLastSave="{00000000-0000-0000-0000-000000000000}"/>
  <bookViews>
    <workbookView xWindow="0" yWindow="0" windowWidth="19200" windowHeight="694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Position'!$A$1:$G$45</definedName>
    <definedName name="_xlnm.Print_Titles" localSheetId="0">'Statement of Net Position'!$A:$D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9" i="1"/>
  <c r="G45" i="1" l="1"/>
  <c r="G34" i="1"/>
  <c r="G27" i="1"/>
  <c r="G16" i="1"/>
  <c r="G10" i="1"/>
  <c r="G17" i="1" l="1"/>
  <c r="G35" i="1"/>
  <c r="E45" i="1"/>
  <c r="E64" i="3" l="1"/>
  <c r="E41" i="3"/>
  <c r="E37" i="3"/>
  <c r="E30" i="3"/>
  <c r="E19" i="3"/>
  <c r="E13" i="3"/>
  <c r="E12" i="2"/>
  <c r="E19" i="2"/>
  <c r="E10" i="1"/>
  <c r="E37" i="2"/>
  <c r="E39" i="3" l="1"/>
  <c r="E43" i="3" s="1"/>
  <c r="E34" i="1" l="1"/>
  <c r="E27" i="1"/>
  <c r="E16" i="1"/>
  <c r="E17" i="1" l="1"/>
  <c r="E35" i="1"/>
  <c r="E20" i="2"/>
  <c r="E30" i="2" l="1"/>
  <c r="E34" i="2" s="1"/>
  <c r="E39" i="2" l="1"/>
</calcChain>
</file>

<file path=xl/sharedStrings.xml><?xml version="1.0" encoding="utf-8"?>
<sst xmlns="http://schemas.openxmlformats.org/spreadsheetml/2006/main" count="132" uniqueCount="111">
  <si>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</si>
  <si>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</si>
  <si>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</si>
  <si>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</si>
  <si>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</si>
  <si>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</si>
  <si>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</si>
  <si>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</si>
  <si>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</si>
  <si>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</si>
  <si>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</si>
  <si>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</si>
  <si>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</si>
  <si>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</si>
  <si>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</si>
  <si>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</si>
  <si>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</si>
  <si>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</si>
  <si>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</si>
  <si>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</si>
  <si>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</si>
  <si>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</si>
  <si>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</si>
  <si>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</si>
  <si>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</si>
  <si>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</si>
  <si>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</si>
  <si>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</si>
  <si>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</si>
  <si>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</si>
  <si>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</si>
  <si>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</si>
  <si>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</si>
  <si>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</si>
  <si>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</si>
  <si>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</si>
  <si>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</si>
  <si>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</si>
  <si>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</si>
  <si>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</si>
  <si>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</si>
  <si>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</si>
  <si>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</si>
  <si>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</si>
  <si>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</si>
  <si>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</si>
  <si>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</si>
  <si>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</si>
  <si>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</si>
  <si>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</si>
  <si>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</si>
  <si>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</si>
  <si>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</si>
  <si>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</si>
  <si>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</si>
  <si>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</si>
  <si>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</si>
  <si>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</si>
  <si>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</si>
  <si>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</si>
  <si>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</si>
  <si>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</si>
  <si>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</si>
  <si>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</si>
  <si>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</si>
  <si>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</si>
  <si>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</si>
  <si>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</si>
  <si>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</si>
  <si>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</si>
  <si>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</si>
  <si>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</si>
  <si>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</si>
  <si>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</si>
  <si>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</si>
  <si>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</si>
  <si>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</si>
  <si>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</si>
  <si>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</si>
  <si>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</si>
  <si>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</si>
  <si>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</si>
  <si>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</si>
  <si>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</si>
  <si>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</si>
  <si>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</si>
  <si>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</si>
  <si>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</si>
  <si>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</si>
  <si>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</si>
  <si>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</si>
  <si>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</si>
  <si>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</si>
  <si>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Payments for Debt Retirement (Refundings)</t>
  </si>
  <si>
    <t>Capital Appropriations</t>
  </si>
  <si>
    <t>Net Pension Liability</t>
  </si>
  <si>
    <t>Income (Loss) Before Capital Appropriations</t>
  </si>
  <si>
    <t>June 30, 2017</t>
  </si>
  <si>
    <t>Net Cash Used in Capital and Related</t>
  </si>
  <si>
    <t>Net Decrease in Cash and Cash Equivalents</t>
  </si>
  <si>
    <t>University of Wisconsin System - Extension</t>
  </si>
  <si>
    <t>Capital Assets, Net</t>
  </si>
  <si>
    <t>Restricted Net Pension Asset</t>
  </si>
  <si>
    <t>Nonexpendable</t>
  </si>
  <si>
    <t>June 30, 2018</t>
  </si>
  <si>
    <t>Other Non-Operating Expenses</t>
  </si>
  <si>
    <t>Prior Period Adjustment</t>
  </si>
  <si>
    <t>Net Pension Liability (Asset)</t>
  </si>
  <si>
    <t>Pension Related Deferred Outflows</t>
  </si>
  <si>
    <t>Pension Related Deferred Inflows</t>
  </si>
  <si>
    <t>Statement of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</si>
</sst>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43" fontId="2" fillId="0" borderId="5" xfId="1" applyFont="1" applyFill="1" applyBorder="1"/>
    <xf numFmtId="43" fontId="2" fillId="0" borderId="0" xfId="0" applyNumberFormat="1" applyFont="1" applyFill="1"/>
    <xf numFmtId="43" fontId="1" fillId="0" borderId="2" xfId="1" applyFont="1" applyFill="1" applyBorder="1" applyAlignment="1">
      <alignment horizontal="center"/>
    </xf>
    <xf numFmtId="0" fontId="1" fillId="0" borderId="2" xfId="0" applyFont="1" applyBorder="1"/>
    <xf numFmtId="43" fontId="1" fillId="0" borderId="0" xfId="1" applyFont="1"/>
    <xf numFmtId="43" fontId="1" fillId="0" borderId="3" xfId="1" applyFont="1" applyBorder="1"/>
    <xf numFmtId="43" fontId="1" fillId="0" borderId="0" xfId="0" applyNumberFormat="1" applyFont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/>
  </cellXfs>
  <cellStyles count="485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4" style="9" bestFit="1" customWidth="1"/>
    <col min="6" max="6" width="2.42578125" style="10" customWidth="1"/>
    <col min="7" max="7" width="14" style="9" bestFit="1" customWidth="1"/>
    <col min="8" max="16384" width="9.140625" style="1"/>
  </cols>
  <sheetData>
    <row r="1" spans="1:9" ht="18" x14ac:dyDescent="0.25">
      <c r="A1" s="8" t="s">
        <v>110</v>
      </c>
      <c r="B1" s="2"/>
      <c r="C1" s="2"/>
      <c r="D1" s="2"/>
      <c r="E1" s="11"/>
      <c r="F1" s="22"/>
      <c r="G1" s="22"/>
    </row>
    <row r="2" spans="1:9" ht="18" x14ac:dyDescent="0.25">
      <c r="A2" s="5" t="s">
        <v>100</v>
      </c>
      <c r="B2" s="7"/>
      <c r="C2" s="5"/>
      <c r="D2" s="5"/>
      <c r="E2" s="28">
        <v>43281</v>
      </c>
      <c r="F2" s="21"/>
      <c r="G2" s="28">
        <v>42916</v>
      </c>
    </row>
    <row r="3" spans="1:9" x14ac:dyDescent="0.2">
      <c r="F3" s="9"/>
    </row>
    <row r="4" spans="1:9" x14ac:dyDescent="0.2">
      <c r="B4" s="6" t="s">
        <v>0</v>
      </c>
      <c r="F4" s="9"/>
    </row>
    <row r="5" spans="1:9" x14ac:dyDescent="0.2">
      <c r="B5" s="1" t="s">
        <v>22</v>
      </c>
      <c r="F5" s="9"/>
    </row>
    <row r="6" spans="1:9" ht="12.75" customHeight="1" x14ac:dyDescent="0.2">
      <c r="C6" s="1" t="s">
        <v>1</v>
      </c>
      <c r="E6" s="9">
        <v>37443655.170000002</v>
      </c>
      <c r="F6" s="9"/>
      <c r="G6" s="9">
        <v>31594871.859999996</v>
      </c>
    </row>
    <row r="7" spans="1:9" x14ac:dyDescent="0.2">
      <c r="C7" s="1" t="s">
        <v>2</v>
      </c>
      <c r="E7" s="9">
        <v>6235632.3100000005</v>
      </c>
      <c r="F7" s="9"/>
      <c r="G7" s="9">
        <v>6112449.7199999997</v>
      </c>
    </row>
    <row r="8" spans="1:9" x14ac:dyDescent="0.2">
      <c r="C8" s="1" t="s">
        <v>3</v>
      </c>
      <c r="E8" s="9">
        <v>598779.32000000007</v>
      </c>
      <c r="F8" s="9"/>
      <c r="G8" s="9">
        <v>367416.01</v>
      </c>
    </row>
    <row r="9" spans="1:9" x14ac:dyDescent="0.2">
      <c r="C9" s="1" t="s">
        <v>4</v>
      </c>
      <c r="E9" s="22">
        <f>-52544.04</f>
        <v>-52544.04</v>
      </c>
      <c r="F9" s="9"/>
      <c r="G9" s="22">
        <v>46016.28</v>
      </c>
      <c r="I9" s="24"/>
    </row>
    <row r="10" spans="1:9" x14ac:dyDescent="0.2">
      <c r="D10" s="1" t="s">
        <v>5</v>
      </c>
      <c r="E10" s="9">
        <f>+SUM(E6:E9)</f>
        <v>44225522.760000005</v>
      </c>
      <c r="F10" s="9"/>
      <c r="G10" s="9">
        <f>+SUM(G6:G9)</f>
        <v>38120753.869999997</v>
      </c>
    </row>
    <row r="11" spans="1:9" x14ac:dyDescent="0.2">
      <c r="F11" s="9"/>
    </row>
    <row r="12" spans="1:9" x14ac:dyDescent="0.2">
      <c r="B12" s="1" t="s">
        <v>6</v>
      </c>
      <c r="F12" s="9"/>
    </row>
    <row r="13" spans="1:9" x14ac:dyDescent="0.2">
      <c r="C13" s="1" t="s">
        <v>7</v>
      </c>
      <c r="E13" s="9">
        <v>7349549.2400000002</v>
      </c>
      <c r="F13" s="9"/>
      <c r="G13" s="9">
        <v>10809301.120000001</v>
      </c>
    </row>
    <row r="14" spans="1:9" x14ac:dyDescent="0.2">
      <c r="C14" s="24" t="s">
        <v>101</v>
      </c>
      <c r="D14" s="51"/>
      <c r="E14" s="9">
        <v>28443399.890000001</v>
      </c>
      <c r="F14" s="9"/>
      <c r="G14" s="9">
        <v>29035377.75</v>
      </c>
    </row>
    <row r="15" spans="1:9" x14ac:dyDescent="0.2">
      <c r="C15" s="24" t="s">
        <v>102</v>
      </c>
      <c r="E15" s="9">
        <v>12329081.32</v>
      </c>
      <c r="F15" s="9"/>
      <c r="G15" s="9">
        <v>0</v>
      </c>
    </row>
    <row r="16" spans="1:9" x14ac:dyDescent="0.2">
      <c r="D16" s="1" t="s">
        <v>8</v>
      </c>
      <c r="E16" s="50">
        <f>+SUM(E13:E15)</f>
        <v>48122030.450000003</v>
      </c>
      <c r="F16" s="9"/>
      <c r="G16" s="50">
        <f>+SUM(G13:G15)</f>
        <v>39844678.870000005</v>
      </c>
    </row>
    <row r="17" spans="2:7" s="6" customFormat="1" x14ac:dyDescent="0.2">
      <c r="D17" s="6" t="s">
        <v>9</v>
      </c>
      <c r="E17" s="22">
        <f>+E10+E16</f>
        <v>92347553.210000008</v>
      </c>
      <c r="F17" s="9"/>
      <c r="G17" s="22">
        <f>+G10+G16</f>
        <v>77965432.74000001</v>
      </c>
    </row>
    <row r="18" spans="2:7" x14ac:dyDescent="0.2">
      <c r="F18" s="9"/>
    </row>
    <row r="19" spans="2:7" x14ac:dyDescent="0.2">
      <c r="B19" s="20" t="s">
        <v>90</v>
      </c>
      <c r="C19" s="40"/>
      <c r="D19" s="40"/>
      <c r="E19" s="45">
        <v>21734493.280000001</v>
      </c>
      <c r="F19" s="9"/>
      <c r="G19" s="45">
        <v>24528519.5</v>
      </c>
    </row>
    <row r="20" spans="2:7" x14ac:dyDescent="0.2">
      <c r="F20" s="9"/>
    </row>
    <row r="21" spans="2:7" x14ac:dyDescent="0.2">
      <c r="B21" s="6" t="s">
        <v>10</v>
      </c>
      <c r="F21" s="9"/>
    </row>
    <row r="22" spans="2:7" x14ac:dyDescent="0.2">
      <c r="B22" s="1" t="s">
        <v>11</v>
      </c>
      <c r="F22" s="9"/>
    </row>
    <row r="23" spans="2:7" x14ac:dyDescent="0.2">
      <c r="C23" s="1" t="s">
        <v>12</v>
      </c>
      <c r="E23" s="9">
        <f>3366857.05</f>
        <v>3366857.05</v>
      </c>
      <c r="F23" s="9"/>
      <c r="G23" s="9">
        <v>5026548.4400000013</v>
      </c>
    </row>
    <row r="24" spans="2:7" x14ac:dyDescent="0.2">
      <c r="C24" s="1" t="s">
        <v>13</v>
      </c>
      <c r="E24" s="9">
        <v>334414.27</v>
      </c>
      <c r="F24" s="9"/>
      <c r="G24" s="9">
        <v>386186.69</v>
      </c>
    </row>
    <row r="25" spans="2:7" x14ac:dyDescent="0.2">
      <c r="C25" s="1" t="s">
        <v>40</v>
      </c>
      <c r="E25" s="9">
        <v>2892704.55</v>
      </c>
      <c r="F25" s="9"/>
      <c r="G25" s="9">
        <v>3293983.03</v>
      </c>
    </row>
    <row r="26" spans="2:7" x14ac:dyDescent="0.2">
      <c r="C26" s="1" t="s">
        <v>14</v>
      </c>
      <c r="E26" s="22">
        <v>3190526.33</v>
      </c>
      <c r="F26" s="9"/>
      <c r="G26" s="22">
        <v>3430680.23</v>
      </c>
    </row>
    <row r="27" spans="2:7" x14ac:dyDescent="0.2">
      <c r="D27" s="1" t="s">
        <v>15</v>
      </c>
      <c r="E27" s="9">
        <f>+SUM(E23:E26)</f>
        <v>9784502.1999999993</v>
      </c>
      <c r="F27" s="9"/>
      <c r="G27" s="9">
        <f>+SUM(G23:G26)</f>
        <v>12137398.390000002</v>
      </c>
    </row>
    <row r="28" spans="2:7" x14ac:dyDescent="0.2">
      <c r="F28" s="9"/>
    </row>
    <row r="29" spans="2:7" x14ac:dyDescent="0.2">
      <c r="B29" s="1" t="s">
        <v>16</v>
      </c>
      <c r="F29" s="9"/>
    </row>
    <row r="30" spans="2:7" x14ac:dyDescent="0.2">
      <c r="C30" s="1" t="s">
        <v>13</v>
      </c>
      <c r="E30" s="9">
        <v>5003158.03</v>
      </c>
      <c r="F30" s="9"/>
      <c r="G30" s="9">
        <v>4919481.95</v>
      </c>
    </row>
    <row r="31" spans="2:7" s="3" customFormat="1" x14ac:dyDescent="0.2">
      <c r="C31" s="3" t="s">
        <v>14</v>
      </c>
      <c r="E31" s="9">
        <v>2744145.47</v>
      </c>
      <c r="F31" s="9"/>
      <c r="G31" s="9">
        <v>3139253.86</v>
      </c>
    </row>
    <row r="32" spans="2:7" s="3" customFormat="1" x14ac:dyDescent="0.2">
      <c r="C32" s="24" t="s">
        <v>91</v>
      </c>
      <c r="D32" s="1"/>
      <c r="E32" s="9">
        <v>15770509.369999999</v>
      </c>
      <c r="F32" s="9"/>
      <c r="G32" s="9">
        <v>8546061.6699999999</v>
      </c>
    </row>
    <row r="33" spans="2:7" x14ac:dyDescent="0.2">
      <c r="C33" s="24" t="s">
        <v>95</v>
      </c>
      <c r="E33" s="22">
        <v>0</v>
      </c>
      <c r="F33" s="9"/>
      <c r="G33" s="22">
        <v>3773716.06</v>
      </c>
    </row>
    <row r="34" spans="2:7" x14ac:dyDescent="0.2">
      <c r="D34" s="1" t="s">
        <v>17</v>
      </c>
      <c r="E34" s="22">
        <f>+SUM(E30:E33)</f>
        <v>23517812.869999997</v>
      </c>
      <c r="F34" s="9"/>
      <c r="G34" s="22">
        <f>+SUM(G30:G33)</f>
        <v>20378513.539999999</v>
      </c>
    </row>
    <row r="35" spans="2:7" s="6" customFormat="1" x14ac:dyDescent="0.2">
      <c r="D35" s="6" t="s">
        <v>18</v>
      </c>
      <c r="E35" s="22">
        <f>+E34+E27</f>
        <v>33302315.069999997</v>
      </c>
      <c r="F35" s="9"/>
      <c r="G35" s="22">
        <f>+G34+G27</f>
        <v>32515911.93</v>
      </c>
    </row>
    <row r="36" spans="2:7" x14ac:dyDescent="0.2">
      <c r="F36" s="9"/>
    </row>
    <row r="37" spans="2:7" x14ac:dyDescent="0.2">
      <c r="B37" s="6" t="s">
        <v>92</v>
      </c>
      <c r="E37" s="22">
        <v>26235619.02</v>
      </c>
      <c r="F37" s="9"/>
      <c r="G37" s="22">
        <v>11784254.16</v>
      </c>
    </row>
    <row r="38" spans="2:7" x14ac:dyDescent="0.2">
      <c r="F38" s="9"/>
    </row>
    <row r="39" spans="2:7" x14ac:dyDescent="0.2">
      <c r="B39" s="6" t="s">
        <v>42</v>
      </c>
      <c r="F39" s="9"/>
    </row>
    <row r="40" spans="2:7" x14ac:dyDescent="0.2">
      <c r="C40" s="24" t="s">
        <v>44</v>
      </c>
      <c r="E40" s="9">
        <v>23105827.59</v>
      </c>
      <c r="F40" s="9"/>
      <c r="G40" s="9">
        <v>23729709.109999999</v>
      </c>
    </row>
    <row r="41" spans="2:7" x14ac:dyDescent="0.2">
      <c r="C41" s="1" t="s">
        <v>19</v>
      </c>
      <c r="F41" s="9"/>
    </row>
    <row r="42" spans="2:7" x14ac:dyDescent="0.2">
      <c r="D42" s="24" t="s">
        <v>103</v>
      </c>
      <c r="E42" s="9">
        <v>40688.03</v>
      </c>
      <c r="F42" s="9"/>
      <c r="G42" s="9">
        <v>17715970.91</v>
      </c>
    </row>
    <row r="43" spans="2:7" x14ac:dyDescent="0.2">
      <c r="D43" s="24" t="s">
        <v>20</v>
      </c>
      <c r="E43" s="9">
        <v>36041189.689999998</v>
      </c>
      <c r="F43" s="9"/>
      <c r="G43" s="9">
        <v>6660504.1699999999</v>
      </c>
    </row>
    <row r="44" spans="2:7" x14ac:dyDescent="0.2">
      <c r="C44" s="1" t="s">
        <v>21</v>
      </c>
      <c r="E44" s="22">
        <v>-4896991.1999999881</v>
      </c>
      <c r="F44" s="9"/>
      <c r="G44" s="22">
        <v>10087601.95999999</v>
      </c>
    </row>
    <row r="45" spans="2:7" s="6" customFormat="1" ht="13.5" thickBot="1" x14ac:dyDescent="0.25">
      <c r="D45" s="6" t="s">
        <v>43</v>
      </c>
      <c r="E45" s="12">
        <f>+SUM(E40:E44)</f>
        <v>54290714.110000014</v>
      </c>
      <c r="F45" s="9"/>
      <c r="G45" s="12">
        <f>+SUM(G40:G44)</f>
        <v>58193786.149999991</v>
      </c>
    </row>
    <row r="46" spans="2:7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0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" bestFit="1" customWidth="1"/>
    <col min="8" max="8" width="15" style="49" customWidth="1"/>
    <col min="9" max="9" width="9.140625" style="59"/>
  </cols>
  <sheetData>
    <row r="1" spans="1:9" s="1" customFormat="1" ht="18" x14ac:dyDescent="0.25">
      <c r="A1" s="14" t="s">
        <v>86</v>
      </c>
      <c r="B1" s="14"/>
      <c r="C1" s="15"/>
      <c r="D1" s="15"/>
      <c r="E1" s="27"/>
      <c r="F1" s="15"/>
      <c r="G1" s="52"/>
      <c r="H1" s="9"/>
    </row>
    <row r="2" spans="1:9" s="1" customFormat="1" ht="12.75" customHeight="1" x14ac:dyDescent="0.2">
      <c r="A2" s="57" t="s">
        <v>100</v>
      </c>
      <c r="B2" s="57"/>
      <c r="C2" s="57"/>
      <c r="D2" s="57"/>
      <c r="E2" s="30" t="s">
        <v>84</v>
      </c>
      <c r="F2" s="13"/>
      <c r="G2" s="23" t="s">
        <v>84</v>
      </c>
      <c r="H2" s="47"/>
    </row>
    <row r="3" spans="1:9" s="1" customFormat="1" x14ac:dyDescent="0.2">
      <c r="A3" s="58"/>
      <c r="B3" s="58"/>
      <c r="C3" s="58"/>
      <c r="D3" s="58"/>
      <c r="E3" s="43" t="s">
        <v>104</v>
      </c>
      <c r="F3" s="13"/>
      <c r="G3" s="43" t="s">
        <v>97</v>
      </c>
      <c r="H3" s="48"/>
    </row>
    <row r="4" spans="1:9" s="1" customFormat="1" x14ac:dyDescent="0.2">
      <c r="A4" s="16" t="s">
        <v>23</v>
      </c>
      <c r="B4" s="16"/>
      <c r="C4" s="16"/>
      <c r="D4" s="17"/>
      <c r="E4" s="29"/>
      <c r="F4" s="18"/>
      <c r="G4" s="19"/>
      <c r="H4" s="19"/>
    </row>
    <row r="5" spans="1:9" s="1" customFormat="1" x14ac:dyDescent="0.2">
      <c r="A5" s="13"/>
      <c r="B5" s="20" t="s">
        <v>24</v>
      </c>
      <c r="C5" s="13"/>
      <c r="D5" s="13"/>
      <c r="E5" s="25"/>
      <c r="F5" s="13"/>
      <c r="G5" s="9"/>
      <c r="H5" s="9"/>
    </row>
    <row r="6" spans="1:9" s="1" customFormat="1" x14ac:dyDescent="0.2">
      <c r="C6" s="40" t="s">
        <v>52</v>
      </c>
      <c r="E6" s="31">
        <v>8538930.6400000006</v>
      </c>
      <c r="G6" s="9">
        <v>7075519.4800000004</v>
      </c>
      <c r="H6" s="9"/>
    </row>
    <row r="7" spans="1:9" s="1" customFormat="1" x14ac:dyDescent="0.2">
      <c r="C7" s="1" t="s">
        <v>25</v>
      </c>
      <c r="E7" s="31">
        <v>15936308.98</v>
      </c>
      <c r="G7" s="9">
        <v>17264495.509999998</v>
      </c>
      <c r="H7" s="9"/>
    </row>
    <row r="8" spans="1:9" s="1" customFormat="1" x14ac:dyDescent="0.2">
      <c r="C8" s="1" t="s">
        <v>26</v>
      </c>
      <c r="E8" s="32">
        <v>18555484.740000002</v>
      </c>
      <c r="G8" s="9">
        <v>23783907.329999998</v>
      </c>
      <c r="H8" s="9"/>
    </row>
    <row r="9" spans="1:9" s="1" customFormat="1" x14ac:dyDescent="0.2">
      <c r="C9" s="1" t="s">
        <v>27</v>
      </c>
      <c r="E9" s="33">
        <v>19013074.039999999</v>
      </c>
      <c r="G9" s="9">
        <v>15004083.289999999</v>
      </c>
      <c r="H9" s="9"/>
    </row>
    <row r="10" spans="1:9" s="1" customFormat="1" x14ac:dyDescent="0.2">
      <c r="C10" s="24" t="s">
        <v>54</v>
      </c>
      <c r="E10" s="39">
        <v>-24997.25</v>
      </c>
      <c r="G10" s="9">
        <v>32925.269999999553</v>
      </c>
      <c r="H10" s="9"/>
      <c r="I10" s="24"/>
    </row>
    <row r="11" spans="1:9" s="1" customFormat="1" x14ac:dyDescent="0.2">
      <c r="C11" s="1" t="s">
        <v>28</v>
      </c>
      <c r="E11" s="34">
        <v>288444.87</v>
      </c>
      <c r="F11" s="3"/>
      <c r="G11" s="11">
        <v>-561752.27999999991</v>
      </c>
      <c r="H11" s="9"/>
    </row>
    <row r="12" spans="1:9" s="1" customFormat="1" x14ac:dyDescent="0.2">
      <c r="D12" s="6" t="s">
        <v>29</v>
      </c>
      <c r="E12" s="9">
        <f>+SUM(E6:E11)</f>
        <v>62307246.019999996</v>
      </c>
      <c r="F12" s="6"/>
      <c r="G12" s="9">
        <v>62599178.599999994</v>
      </c>
      <c r="H12" s="9"/>
    </row>
    <row r="13" spans="1:9" s="1" customFormat="1" x14ac:dyDescent="0.2">
      <c r="E13" s="25"/>
      <c r="G13" s="9"/>
      <c r="H13" s="9"/>
    </row>
    <row r="14" spans="1:9" s="1" customFormat="1" x14ac:dyDescent="0.2">
      <c r="B14" s="6" t="s">
        <v>30</v>
      </c>
      <c r="E14" s="25"/>
      <c r="G14" s="9"/>
      <c r="H14" s="9"/>
    </row>
    <row r="15" spans="1:9" s="1" customFormat="1" x14ac:dyDescent="0.2">
      <c r="C15" s="1" t="s">
        <v>31</v>
      </c>
      <c r="E15" s="35">
        <v>91457745.849999994</v>
      </c>
      <c r="G15" s="9">
        <v>97862598.459999993</v>
      </c>
      <c r="H15" s="9"/>
    </row>
    <row r="16" spans="1:9" s="1" customFormat="1" x14ac:dyDescent="0.2">
      <c r="C16" s="1" t="s">
        <v>32</v>
      </c>
      <c r="E16" s="35">
        <v>25333949.500000004</v>
      </c>
      <c r="G16" s="9">
        <v>25285246.530000001</v>
      </c>
      <c r="H16" s="9"/>
    </row>
    <row r="17" spans="2:8" s="1" customFormat="1" x14ac:dyDescent="0.2">
      <c r="C17" s="1" t="s">
        <v>33</v>
      </c>
      <c r="E17" s="35">
        <v>1912407.49</v>
      </c>
      <c r="G17" s="9">
        <v>1896521.72</v>
      </c>
      <c r="H17" s="9"/>
    </row>
    <row r="18" spans="2:8" s="1" customFormat="1" x14ac:dyDescent="0.2">
      <c r="C18" s="1" t="s">
        <v>34</v>
      </c>
      <c r="E18" s="38">
        <v>2189640.2999999998</v>
      </c>
      <c r="F18" s="3"/>
      <c r="G18" s="22">
        <v>2238032.71</v>
      </c>
      <c r="H18" s="9"/>
    </row>
    <row r="19" spans="2:8" s="1" customFormat="1" x14ac:dyDescent="0.2">
      <c r="D19" s="6" t="s">
        <v>35</v>
      </c>
      <c r="E19" s="38">
        <f>+SUM(E15:E18)</f>
        <v>120893743.13999999</v>
      </c>
      <c r="F19" s="3"/>
      <c r="G19" s="22">
        <v>127282399.41999999</v>
      </c>
      <c r="H19" s="9"/>
    </row>
    <row r="20" spans="2:8" s="1" customFormat="1" x14ac:dyDescent="0.2">
      <c r="D20" s="6" t="s">
        <v>48</v>
      </c>
      <c r="E20" s="9">
        <f>+E12-E19</f>
        <v>-58586497.11999999</v>
      </c>
      <c r="F20" s="6"/>
      <c r="G20" s="9">
        <v>-64683220.819999993</v>
      </c>
      <c r="H20" s="9"/>
    </row>
    <row r="21" spans="2:8" s="1" customFormat="1" x14ac:dyDescent="0.2">
      <c r="E21" s="25"/>
      <c r="G21" s="9"/>
      <c r="H21" s="9"/>
    </row>
    <row r="22" spans="2:8" s="1" customFormat="1" x14ac:dyDescent="0.2">
      <c r="B22" s="6" t="s">
        <v>36</v>
      </c>
      <c r="E22" s="25"/>
      <c r="G22" s="9"/>
      <c r="H22" s="9"/>
    </row>
    <row r="23" spans="2:8" s="1" customFormat="1" x14ac:dyDescent="0.2">
      <c r="C23" s="1" t="s">
        <v>37</v>
      </c>
      <c r="E23" s="36">
        <v>53970262.839999996</v>
      </c>
      <c r="G23" s="9">
        <v>52857173.030000001</v>
      </c>
      <c r="H23" s="9"/>
    </row>
    <row r="24" spans="2:8" s="1" customFormat="1" x14ac:dyDescent="0.2">
      <c r="C24" s="1" t="s">
        <v>38</v>
      </c>
      <c r="E24" s="36">
        <v>9298855.7400000002</v>
      </c>
      <c r="G24" s="9">
        <v>11179301.279999999</v>
      </c>
      <c r="H24" s="9"/>
    </row>
    <row r="25" spans="2:8" s="1" customFormat="1" x14ac:dyDescent="0.2">
      <c r="C25" s="24" t="s">
        <v>47</v>
      </c>
      <c r="E25" s="39">
        <v>1636281.27</v>
      </c>
      <c r="F25" s="3"/>
      <c r="G25" s="9">
        <v>32564.989999999991</v>
      </c>
      <c r="H25" s="9"/>
    </row>
    <row r="26" spans="2:8" s="1" customFormat="1" x14ac:dyDescent="0.2">
      <c r="C26" s="1" t="s">
        <v>39</v>
      </c>
      <c r="E26" s="37">
        <v>-150639.17000000001</v>
      </c>
      <c r="G26" s="9">
        <v>-96331.090000000011</v>
      </c>
      <c r="H26" s="9"/>
    </row>
    <row r="27" spans="2:8" s="1" customFormat="1" x14ac:dyDescent="0.2">
      <c r="C27" s="1" t="s">
        <v>41</v>
      </c>
      <c r="E27" s="37">
        <v>-2092887.44</v>
      </c>
      <c r="G27" s="9">
        <v>-2065930.44</v>
      </c>
      <c r="H27" s="9"/>
    </row>
    <row r="28" spans="2:8" s="1" customFormat="1" x14ac:dyDescent="0.2">
      <c r="C28" s="24" t="s">
        <v>105</v>
      </c>
      <c r="E28" s="38">
        <v>-1125724.0199999998</v>
      </c>
      <c r="F28" s="3"/>
      <c r="G28" s="22">
        <v>-2350349.9600000004</v>
      </c>
      <c r="H28" s="9"/>
    </row>
    <row r="29" spans="2:8" s="1" customFormat="1" x14ac:dyDescent="0.2">
      <c r="E29" s="25"/>
      <c r="G29" s="9"/>
      <c r="H29" s="9"/>
    </row>
    <row r="30" spans="2:8" s="1" customFormat="1" x14ac:dyDescent="0.2">
      <c r="D30" s="24" t="s">
        <v>96</v>
      </c>
      <c r="E30" s="9">
        <f>+SUM(E20:E28)</f>
        <v>2949652.1000000061</v>
      </c>
      <c r="G30" s="9">
        <v>-5126793.0099999923</v>
      </c>
      <c r="H30" s="9"/>
    </row>
    <row r="31" spans="2:8" s="1" customFormat="1" x14ac:dyDescent="0.2">
      <c r="E31" s="25"/>
      <c r="G31" s="9"/>
      <c r="H31" s="9"/>
    </row>
    <row r="32" spans="2:8" s="1" customFormat="1" x14ac:dyDescent="0.2">
      <c r="C32" s="24" t="s">
        <v>94</v>
      </c>
      <c r="E32" s="41">
        <v>63457.87</v>
      </c>
      <c r="G32" s="9">
        <v>184585.36000000002</v>
      </c>
      <c r="H32" s="9"/>
    </row>
    <row r="33" spans="2:8" s="1" customFormat="1" x14ac:dyDescent="0.2">
      <c r="E33" s="26"/>
      <c r="G33" s="10"/>
      <c r="H33" s="9"/>
    </row>
    <row r="34" spans="2:8" s="1" customFormat="1" x14ac:dyDescent="0.2">
      <c r="D34" s="6" t="s">
        <v>49</v>
      </c>
      <c r="E34" s="9">
        <f>+E30+E32</f>
        <v>3013109.9700000063</v>
      </c>
      <c r="F34" s="6"/>
      <c r="G34" s="9">
        <v>-4942207.649999992</v>
      </c>
      <c r="H34" s="9"/>
    </row>
    <row r="35" spans="2:8" s="1" customFormat="1" x14ac:dyDescent="0.2">
      <c r="E35" s="25"/>
      <c r="G35" s="9"/>
      <c r="H35" s="9"/>
    </row>
    <row r="36" spans="2:8" s="1" customFormat="1" x14ac:dyDescent="0.2">
      <c r="B36" s="6" t="s">
        <v>42</v>
      </c>
      <c r="E36" s="25"/>
      <c r="G36" s="9"/>
      <c r="H36" s="9"/>
    </row>
    <row r="37" spans="2:8" s="1" customFormat="1" x14ac:dyDescent="0.2">
      <c r="C37" s="24" t="s">
        <v>45</v>
      </c>
      <c r="E37" s="39">
        <f>+G39</f>
        <v>58193786.149999991</v>
      </c>
      <c r="F37" s="3"/>
      <c r="G37" s="9">
        <v>63135993.799999982</v>
      </c>
      <c r="H37" s="9"/>
    </row>
    <row r="38" spans="2:8" s="1" customFormat="1" x14ac:dyDescent="0.2">
      <c r="C38" s="24"/>
      <c r="D38" s="24" t="s">
        <v>106</v>
      </c>
      <c r="E38" s="38">
        <v>-6916182.0099999998</v>
      </c>
      <c r="F38" s="10"/>
      <c r="G38" s="22">
        <v>0</v>
      </c>
      <c r="H38" s="9"/>
    </row>
    <row r="39" spans="2:8" s="1" customFormat="1" ht="13.5" thickBot="1" x14ac:dyDescent="0.25">
      <c r="C39" s="6" t="s">
        <v>46</v>
      </c>
      <c r="E39" s="12">
        <f>+SUM(E34:E38)</f>
        <v>54290714.109999999</v>
      </c>
      <c r="F39" s="4"/>
      <c r="G39" s="12">
        <v>58193786.149999991</v>
      </c>
      <c r="H39" s="9"/>
    </row>
    <row r="40" spans="2:8" s="1" customFormat="1" ht="13.5" thickTop="1" x14ac:dyDescent="0.2">
      <c r="E40" s="9"/>
      <c r="G40" s="9"/>
      <c r="H40" s="9"/>
    </row>
    <row r="41" spans="2:8" s="1" customFormat="1" x14ac:dyDescent="0.2">
      <c r="E41" s="9"/>
      <c r="G41" s="9"/>
      <c r="H41" s="9"/>
    </row>
    <row r="42" spans="2:8" s="1" customFormat="1" x14ac:dyDescent="0.2">
      <c r="E42" s="9"/>
      <c r="G42" s="9"/>
      <c r="H42" s="9"/>
    </row>
    <row r="43" spans="2:8" s="1" customFormat="1" x14ac:dyDescent="0.2">
      <c r="E43" s="9"/>
      <c r="G43" s="9"/>
      <c r="H43" s="9"/>
    </row>
    <row r="44" spans="2:8" s="1" customFormat="1" x14ac:dyDescent="0.2">
      <c r="E44" s="9"/>
      <c r="G44" s="9"/>
      <c r="H44" s="9"/>
    </row>
    <row r="45" spans="2:8" s="1" customFormat="1" x14ac:dyDescent="0.2">
      <c r="E45" s="9"/>
      <c r="G45" s="9"/>
      <c r="H45" s="9"/>
    </row>
    <row r="46" spans="2:8" s="1" customFormat="1" x14ac:dyDescent="0.2">
      <c r="E46" s="9"/>
      <c r="G46" s="9"/>
      <c r="H46" s="9"/>
    </row>
    <row r="47" spans="2:8" s="1" customFormat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style="40" bestFit="1" customWidth="1"/>
    <col min="6" max="6" width="3" style="40" customWidth="1"/>
    <col min="7" max="7" width="15.5703125" style="40" bestFit="1" customWidth="1"/>
  </cols>
  <sheetData>
    <row r="1" spans="1:7" ht="18" x14ac:dyDescent="0.25">
      <c r="A1" s="14" t="s">
        <v>50</v>
      </c>
      <c r="B1" s="14"/>
      <c r="C1" s="15"/>
      <c r="D1" s="15"/>
      <c r="E1" s="38"/>
      <c r="F1" s="53"/>
      <c r="G1" s="52"/>
    </row>
    <row r="2" spans="1:7" s="1" customFormat="1" x14ac:dyDescent="0.2">
      <c r="A2" s="57" t="s">
        <v>100</v>
      </c>
      <c r="B2" s="57"/>
      <c r="C2" s="57"/>
      <c r="D2" s="57"/>
      <c r="E2" s="30" t="s">
        <v>84</v>
      </c>
      <c r="F2" s="40"/>
      <c r="G2" s="30" t="s">
        <v>84</v>
      </c>
    </row>
    <row r="3" spans="1:7" s="1" customFormat="1" x14ac:dyDescent="0.2">
      <c r="A3" s="58"/>
      <c r="B3" s="58"/>
      <c r="C3" s="58"/>
      <c r="D3" s="58"/>
      <c r="E3" s="43" t="s">
        <v>104</v>
      </c>
      <c r="F3" s="40"/>
      <c r="G3" s="43" t="s">
        <v>97</v>
      </c>
    </row>
    <row r="4" spans="1:7" s="1" customFormat="1" x14ac:dyDescent="0.2">
      <c r="A4" s="44"/>
      <c r="B4" s="44"/>
      <c r="C4" s="44"/>
      <c r="D4" s="44"/>
      <c r="E4" s="43"/>
      <c r="F4" s="40"/>
      <c r="G4" s="43"/>
    </row>
    <row r="5" spans="1:7" x14ac:dyDescent="0.2">
      <c r="B5" s="20" t="s">
        <v>51</v>
      </c>
      <c r="C5" s="25"/>
      <c r="D5" s="25"/>
    </row>
    <row r="6" spans="1:7" x14ac:dyDescent="0.2">
      <c r="B6" s="25"/>
      <c r="C6" s="25" t="s">
        <v>52</v>
      </c>
      <c r="D6" s="25"/>
      <c r="E6" s="54">
        <v>8532945.6500000004</v>
      </c>
      <c r="F6" s="54"/>
      <c r="G6" s="54">
        <v>7050698.2300000004</v>
      </c>
    </row>
    <row r="7" spans="1:7" x14ac:dyDescent="0.2">
      <c r="B7" s="25"/>
      <c r="C7" s="25" t="s">
        <v>53</v>
      </c>
      <c r="D7" s="25"/>
      <c r="E7" s="54">
        <v>34126676.020000003</v>
      </c>
      <c r="F7" s="54"/>
      <c r="G7" s="54">
        <v>43262137.329999998</v>
      </c>
    </row>
    <row r="8" spans="1:7" x14ac:dyDescent="0.2">
      <c r="B8" s="25"/>
      <c r="C8" s="25" t="s">
        <v>27</v>
      </c>
      <c r="D8" s="25"/>
      <c r="E8" s="54">
        <v>18788282.899999999</v>
      </c>
      <c r="F8" s="54"/>
      <c r="G8" s="54">
        <v>14460890.869999999</v>
      </c>
    </row>
    <row r="9" spans="1:7" x14ac:dyDescent="0.2">
      <c r="B9" s="25"/>
      <c r="C9" s="25" t="s">
        <v>54</v>
      </c>
      <c r="D9" s="25"/>
      <c r="E9" s="54">
        <v>-61224.700000000186</v>
      </c>
      <c r="F9" s="54"/>
      <c r="G9" s="54">
        <v>116859.29</v>
      </c>
    </row>
    <row r="10" spans="1:7" x14ac:dyDescent="0.2">
      <c r="B10" s="25"/>
      <c r="C10" s="25" t="s">
        <v>55</v>
      </c>
      <c r="D10" s="25"/>
      <c r="E10" s="54">
        <v>-90554792.584999993</v>
      </c>
      <c r="F10" s="54"/>
      <c r="G10" s="54">
        <v>-92675481.840000004</v>
      </c>
    </row>
    <row r="11" spans="1:7" x14ac:dyDescent="0.2">
      <c r="B11" s="25"/>
      <c r="C11" s="25" t="s">
        <v>56</v>
      </c>
      <c r="D11" s="25"/>
      <c r="E11" s="54">
        <v>-27216392.254320182</v>
      </c>
      <c r="F11" s="54"/>
      <c r="G11" s="54">
        <v>-26852666.059999987</v>
      </c>
    </row>
    <row r="12" spans="1:7" x14ac:dyDescent="0.2">
      <c r="B12" s="25"/>
      <c r="C12" s="40" t="s">
        <v>85</v>
      </c>
      <c r="D12" s="25"/>
      <c r="E12" s="38">
        <v>-1510476.26</v>
      </c>
      <c r="F12" s="54"/>
      <c r="G12" s="38">
        <v>-2505989.38</v>
      </c>
    </row>
    <row r="13" spans="1:7" x14ac:dyDescent="0.2">
      <c r="B13" s="25"/>
      <c r="C13" s="25"/>
      <c r="D13" s="20" t="s">
        <v>57</v>
      </c>
      <c r="E13" s="54">
        <f>SUM(E6:E12)</f>
        <v>-57894981.229320176</v>
      </c>
      <c r="F13" s="54"/>
      <c r="G13" s="54">
        <v>-57143551.559999995</v>
      </c>
    </row>
    <row r="14" spans="1:7" x14ac:dyDescent="0.2">
      <c r="B14" s="25"/>
      <c r="C14" s="25"/>
      <c r="D14" s="25"/>
      <c r="E14" s="54"/>
      <c r="F14" s="54"/>
      <c r="G14" s="54"/>
    </row>
    <row r="15" spans="1:7" x14ac:dyDescent="0.2">
      <c r="B15" s="20" t="s">
        <v>58</v>
      </c>
      <c r="C15" s="25"/>
      <c r="D15" s="25"/>
      <c r="E15" s="54"/>
      <c r="F15" s="54"/>
      <c r="G15" s="54"/>
    </row>
    <row r="16" spans="1:7" x14ac:dyDescent="0.2">
      <c r="B16" s="25"/>
      <c r="C16" s="25" t="s">
        <v>59</v>
      </c>
      <c r="D16" s="25"/>
      <c r="E16" s="54">
        <v>4526678.1344645182</v>
      </c>
      <c r="F16" s="54"/>
      <c r="G16" s="54">
        <v>-1745248.1800000002</v>
      </c>
    </row>
    <row r="17" spans="2:7" x14ac:dyDescent="0.2">
      <c r="B17" s="25"/>
      <c r="C17" s="25" t="s">
        <v>60</v>
      </c>
      <c r="D17" s="25"/>
      <c r="E17" s="54">
        <v>10626675.51</v>
      </c>
      <c r="F17" s="54"/>
      <c r="G17" s="54">
        <v>2174996.5299999998</v>
      </c>
    </row>
    <row r="18" spans="2:7" x14ac:dyDescent="0.2">
      <c r="B18" s="25"/>
      <c r="C18" s="25" t="s">
        <v>61</v>
      </c>
      <c r="D18" s="25"/>
      <c r="E18" s="38">
        <v>-10069963.76</v>
      </c>
      <c r="F18" s="54"/>
      <c r="G18" s="38">
        <v>-3089080.7800000003</v>
      </c>
    </row>
    <row r="19" spans="2:7" x14ac:dyDescent="0.2">
      <c r="B19" s="25"/>
      <c r="C19" s="25"/>
      <c r="D19" s="20" t="s">
        <v>62</v>
      </c>
      <c r="E19" s="54">
        <f>SUM(E16:E18)</f>
        <v>5083389.8844645191</v>
      </c>
      <c r="F19" s="54"/>
      <c r="G19" s="54">
        <v>-2659332.4300000006</v>
      </c>
    </row>
    <row r="20" spans="2:7" x14ac:dyDescent="0.2">
      <c r="B20" s="25"/>
      <c r="C20" s="25"/>
      <c r="D20" s="25"/>
      <c r="E20" s="54"/>
      <c r="F20" s="54"/>
      <c r="G20" s="54"/>
    </row>
    <row r="21" spans="2:7" s="25" customFormat="1" x14ac:dyDescent="0.2">
      <c r="B21" s="20" t="s">
        <v>63</v>
      </c>
      <c r="E21" s="54"/>
      <c r="F21" s="54"/>
      <c r="G21" s="54"/>
    </row>
    <row r="22" spans="2:7" x14ac:dyDescent="0.2">
      <c r="B22" s="25"/>
      <c r="C22" s="25" t="s">
        <v>64</v>
      </c>
      <c r="D22" s="25"/>
      <c r="E22" s="54">
        <v>1268968.1002904018</v>
      </c>
      <c r="F22" s="54"/>
      <c r="G22" s="54">
        <v>2394112.19</v>
      </c>
    </row>
    <row r="23" spans="2:7" x14ac:dyDescent="0.2">
      <c r="B23" s="25"/>
      <c r="C23" s="25" t="s">
        <v>93</v>
      </c>
      <c r="D23" s="25"/>
      <c r="E23" s="54">
        <v>-915384.89488163753</v>
      </c>
      <c r="F23" s="54"/>
      <c r="G23" s="54">
        <v>-90113.18</v>
      </c>
    </row>
    <row r="24" spans="2:7" x14ac:dyDescent="0.2">
      <c r="B24" s="25"/>
      <c r="C24" s="25" t="s">
        <v>94</v>
      </c>
      <c r="D24" s="25"/>
      <c r="E24" s="54">
        <v>316856.16000000003</v>
      </c>
      <c r="F24" s="54"/>
      <c r="G24" s="54">
        <v>184585.36</v>
      </c>
    </row>
    <row r="25" spans="2:7" x14ac:dyDescent="0.2">
      <c r="B25" s="25"/>
      <c r="C25" s="25" t="s">
        <v>65</v>
      </c>
      <c r="D25" s="25"/>
      <c r="E25" s="54">
        <v>526523.04334146832</v>
      </c>
      <c r="F25" s="54"/>
      <c r="G25" s="54">
        <v>1324251.76</v>
      </c>
    </row>
    <row r="26" spans="2:7" x14ac:dyDescent="0.2">
      <c r="B26" s="25"/>
      <c r="C26" s="25" t="s">
        <v>66</v>
      </c>
      <c r="D26" s="25"/>
      <c r="E26" s="54">
        <v>-1030372.4099999998</v>
      </c>
      <c r="F26" s="54"/>
      <c r="G26" s="54">
        <v>-4310862.5999999996</v>
      </c>
    </row>
    <row r="27" spans="2:7" x14ac:dyDescent="0.2">
      <c r="B27" s="25"/>
      <c r="C27" s="25" t="s">
        <v>67</v>
      </c>
      <c r="D27" s="25"/>
      <c r="E27" s="54">
        <v>-1447163.6099999999</v>
      </c>
      <c r="F27" s="54"/>
      <c r="G27" s="54">
        <v>-1664369.04</v>
      </c>
    </row>
    <row r="28" spans="2:7" x14ac:dyDescent="0.2">
      <c r="B28" s="25"/>
      <c r="C28" s="25" t="s">
        <v>68</v>
      </c>
      <c r="D28" s="25"/>
      <c r="E28" s="38">
        <v>-614972.30485342944</v>
      </c>
      <c r="F28" s="54"/>
      <c r="G28" s="38">
        <v>-673464.07</v>
      </c>
    </row>
    <row r="29" spans="2:7" x14ac:dyDescent="0.2">
      <c r="B29" s="25"/>
      <c r="C29" s="25"/>
      <c r="D29" s="20" t="s">
        <v>98</v>
      </c>
      <c r="E29" s="54"/>
      <c r="F29" s="54"/>
      <c r="G29" s="54"/>
    </row>
    <row r="30" spans="2:7" x14ac:dyDescent="0.2">
      <c r="B30" s="25"/>
      <c r="C30" s="25"/>
      <c r="D30" s="20" t="s">
        <v>69</v>
      </c>
      <c r="E30" s="54">
        <f>SUM(E22:E28)</f>
        <v>-1895545.9161031963</v>
      </c>
      <c r="F30" s="54"/>
      <c r="G30" s="54">
        <v>-2835859.5799999996</v>
      </c>
    </row>
    <row r="31" spans="2:7" x14ac:dyDescent="0.2">
      <c r="B31" s="25"/>
      <c r="C31" s="25"/>
      <c r="D31" s="25"/>
      <c r="E31" s="54"/>
      <c r="F31" s="54"/>
      <c r="G31" s="54"/>
    </row>
    <row r="32" spans="2:7" x14ac:dyDescent="0.2">
      <c r="B32" s="20" t="s">
        <v>70</v>
      </c>
      <c r="C32" s="25"/>
      <c r="D32" s="25"/>
      <c r="E32" s="54"/>
      <c r="F32" s="54"/>
      <c r="G32" s="54"/>
    </row>
    <row r="33" spans="2:7" x14ac:dyDescent="0.2">
      <c r="B33" s="25"/>
      <c r="C33" s="25" t="s">
        <v>37</v>
      </c>
      <c r="D33" s="25"/>
      <c r="E33" s="54">
        <v>55565414.789999999</v>
      </c>
      <c r="F33" s="54"/>
      <c r="G33" s="54">
        <v>54750683.369999997</v>
      </c>
    </row>
    <row r="34" spans="2:7" x14ac:dyDescent="0.2">
      <c r="B34" s="25"/>
      <c r="C34" s="25" t="s">
        <v>65</v>
      </c>
      <c r="D34" s="25"/>
      <c r="E34" s="54">
        <v>7083393.2167398976</v>
      </c>
      <c r="F34" s="54"/>
      <c r="G34" s="54">
        <v>6210876.0999999996</v>
      </c>
    </row>
    <row r="35" spans="2:7" x14ac:dyDescent="0.2">
      <c r="B35" s="25"/>
      <c r="C35" s="25" t="s">
        <v>71</v>
      </c>
      <c r="D35" s="25"/>
      <c r="E35" s="39">
        <v>-2092887.4400000002</v>
      </c>
      <c r="F35" s="54"/>
      <c r="G35" s="54">
        <v>-2065930.44</v>
      </c>
    </row>
    <row r="36" spans="2:7" x14ac:dyDescent="0.2">
      <c r="B36" s="25"/>
      <c r="C36" s="25"/>
      <c r="D36" s="20" t="s">
        <v>72</v>
      </c>
      <c r="E36" s="54"/>
      <c r="F36" s="54"/>
      <c r="G36" s="54"/>
    </row>
    <row r="37" spans="2:7" x14ac:dyDescent="0.2">
      <c r="B37" s="25"/>
      <c r="C37" s="25"/>
      <c r="D37" s="20" t="s">
        <v>73</v>
      </c>
      <c r="E37" s="54">
        <f>SUM(E33:E35)</f>
        <v>60555920.566739902</v>
      </c>
      <c r="F37" s="54"/>
      <c r="G37" s="54">
        <v>58895629.030000001</v>
      </c>
    </row>
    <row r="38" spans="2:7" x14ac:dyDescent="0.2">
      <c r="B38" s="25"/>
      <c r="C38" s="25"/>
      <c r="D38" s="25"/>
      <c r="E38" s="54"/>
      <c r="F38" s="54"/>
      <c r="G38" s="54"/>
    </row>
    <row r="39" spans="2:7" x14ac:dyDescent="0.2">
      <c r="B39" s="25"/>
      <c r="C39" s="25"/>
      <c r="D39" s="20" t="s">
        <v>99</v>
      </c>
      <c r="E39" s="54">
        <f>SUM(E13,E19,E30,E37)</f>
        <v>5848783.3057810441</v>
      </c>
      <c r="F39" s="54"/>
      <c r="G39" s="54">
        <v>-3743114.5399999917</v>
      </c>
    </row>
    <row r="40" spans="2:7" x14ac:dyDescent="0.2">
      <c r="B40" s="25"/>
      <c r="C40" s="25"/>
      <c r="D40" s="25"/>
      <c r="E40" s="54"/>
      <c r="F40" s="54"/>
      <c r="G40" s="54"/>
    </row>
    <row r="41" spans="2:7" x14ac:dyDescent="0.2">
      <c r="B41" s="25" t="s">
        <v>74</v>
      </c>
      <c r="C41" s="25"/>
      <c r="D41" s="25"/>
      <c r="E41" s="38">
        <f>+G43</f>
        <v>31594871.860000007</v>
      </c>
      <c r="F41" s="54"/>
      <c r="G41" s="38">
        <v>35337986.399999999</v>
      </c>
    </row>
    <row r="42" spans="2:7" x14ac:dyDescent="0.2">
      <c r="B42" s="25"/>
      <c r="C42" s="25"/>
      <c r="D42" s="25"/>
      <c r="E42" s="54"/>
      <c r="F42" s="54"/>
      <c r="G42" s="54"/>
    </row>
    <row r="43" spans="2:7" ht="13.5" thickBot="1" x14ac:dyDescent="0.25">
      <c r="B43" s="20" t="s">
        <v>75</v>
      </c>
      <c r="C43" s="25"/>
      <c r="D43" s="25"/>
      <c r="E43" s="55">
        <f>+E41+E39</f>
        <v>37443655.165781051</v>
      </c>
      <c r="F43" s="54"/>
      <c r="G43" s="55">
        <v>31594871.860000007</v>
      </c>
    </row>
    <row r="44" spans="2:7" ht="13.5" thickTop="1" x14ac:dyDescent="0.2">
      <c r="B44" s="25"/>
      <c r="C44" s="25"/>
      <c r="D44" s="25"/>
      <c r="E44" s="54"/>
      <c r="F44" s="54"/>
      <c r="G44" s="54"/>
    </row>
    <row r="45" spans="2:7" x14ac:dyDescent="0.2">
      <c r="B45" s="25"/>
      <c r="C45" s="25"/>
      <c r="D45" s="25"/>
      <c r="E45" s="54"/>
      <c r="F45" s="54"/>
      <c r="G45" s="54"/>
    </row>
    <row r="46" spans="2:7" x14ac:dyDescent="0.2">
      <c r="B46" s="20" t="s">
        <v>87</v>
      </c>
      <c r="C46" s="25"/>
      <c r="D46" s="25"/>
      <c r="E46" s="54"/>
      <c r="F46" s="54"/>
      <c r="G46" s="54"/>
    </row>
    <row r="47" spans="2:7" x14ac:dyDescent="0.2">
      <c r="B47" s="25"/>
      <c r="C47" s="25"/>
      <c r="D47" s="25"/>
      <c r="E47" s="54"/>
      <c r="F47" s="54"/>
      <c r="G47" s="54"/>
    </row>
    <row r="48" spans="2:7" x14ac:dyDescent="0.2">
      <c r="B48" s="25" t="s">
        <v>88</v>
      </c>
      <c r="C48" s="25"/>
      <c r="D48" s="25"/>
      <c r="E48" s="54">
        <v>-58586497.119999968</v>
      </c>
      <c r="F48" s="54"/>
      <c r="G48" s="54">
        <v>-64683220.819999993</v>
      </c>
    </row>
    <row r="49" spans="2:7" x14ac:dyDescent="0.2">
      <c r="B49" s="42" t="s">
        <v>89</v>
      </c>
      <c r="C49" s="25"/>
      <c r="D49" s="25"/>
      <c r="E49" s="54"/>
      <c r="F49" s="54"/>
      <c r="G49" s="54"/>
    </row>
    <row r="50" spans="2:7" x14ac:dyDescent="0.2">
      <c r="B50" s="42" t="s">
        <v>76</v>
      </c>
      <c r="C50" s="25"/>
      <c r="D50" s="25"/>
      <c r="E50" s="54"/>
      <c r="F50" s="54"/>
      <c r="G50" s="54"/>
    </row>
    <row r="51" spans="2:7" x14ac:dyDescent="0.2">
      <c r="B51" s="25"/>
      <c r="C51" s="25" t="s">
        <v>77</v>
      </c>
      <c r="D51" s="25"/>
      <c r="E51" s="54">
        <v>2189640.2999999998</v>
      </c>
      <c r="F51" s="54"/>
      <c r="G51" s="54">
        <v>2238032.71</v>
      </c>
    </row>
    <row r="52" spans="2:7" x14ac:dyDescent="0.2">
      <c r="B52" s="25"/>
      <c r="C52" s="25" t="s">
        <v>78</v>
      </c>
      <c r="D52" s="25"/>
      <c r="E52" s="54"/>
      <c r="F52" s="54"/>
      <c r="G52" s="54"/>
    </row>
    <row r="53" spans="2:7" x14ac:dyDescent="0.2">
      <c r="B53" s="25"/>
      <c r="C53" s="25"/>
      <c r="D53" s="46" t="s">
        <v>79</v>
      </c>
      <c r="E53" s="54">
        <v>-117356.44000000003</v>
      </c>
      <c r="F53" s="54"/>
      <c r="G53" s="54">
        <v>1331918.3600000001</v>
      </c>
    </row>
    <row r="54" spans="2:7" x14ac:dyDescent="0.2">
      <c r="B54" s="25"/>
      <c r="C54" s="25"/>
      <c r="D54" s="46" t="s">
        <v>3</v>
      </c>
      <c r="E54" s="54">
        <v>-231363.31</v>
      </c>
      <c r="F54" s="54"/>
      <c r="G54" s="54">
        <v>122089.05</v>
      </c>
    </row>
    <row r="55" spans="2:7" x14ac:dyDescent="0.2">
      <c r="B55" s="25"/>
      <c r="C55" s="25"/>
      <c r="D55" s="46" t="s">
        <v>80</v>
      </c>
      <c r="E55" s="54">
        <v>98560.320000000007</v>
      </c>
      <c r="F55" s="54"/>
      <c r="G55" s="54">
        <v>-46016.28</v>
      </c>
    </row>
    <row r="56" spans="2:7" s="25" customFormat="1" x14ac:dyDescent="0.2">
      <c r="D56" s="46" t="s">
        <v>12</v>
      </c>
      <c r="E56" s="54">
        <v>-1655805.2600000002</v>
      </c>
      <c r="F56" s="54"/>
      <c r="G56" s="54">
        <v>-2401734.48</v>
      </c>
    </row>
    <row r="57" spans="2:7" s="25" customFormat="1" x14ac:dyDescent="0.2">
      <c r="D57" s="46" t="s">
        <v>40</v>
      </c>
      <c r="E57" s="54">
        <v>-401278.48</v>
      </c>
      <c r="F57" s="54"/>
      <c r="G57" s="54">
        <v>350021.1</v>
      </c>
    </row>
    <row r="58" spans="2:7" x14ac:dyDescent="0.2">
      <c r="B58" s="25"/>
      <c r="C58" s="25"/>
      <c r="D58" s="46" t="s">
        <v>14</v>
      </c>
      <c r="E58" s="54">
        <v>-635262.28999999992</v>
      </c>
      <c r="G58" s="54">
        <v>225029.72</v>
      </c>
    </row>
    <row r="59" spans="2:7" s="25" customFormat="1" x14ac:dyDescent="0.2">
      <c r="D59" s="46" t="s">
        <v>107</v>
      </c>
      <c r="E59" s="54">
        <v>-16102797.380000001</v>
      </c>
      <c r="F59" s="40"/>
      <c r="G59" s="54">
        <v>-3413445.43</v>
      </c>
    </row>
    <row r="60" spans="2:7" x14ac:dyDescent="0.2">
      <c r="B60" s="25"/>
      <c r="C60" s="25"/>
      <c r="D60" s="46" t="s">
        <v>108</v>
      </c>
      <c r="E60" s="54">
        <v>3319997.3321762583</v>
      </c>
      <c r="F60" s="54"/>
      <c r="G60" s="54">
        <v>12008048.800000001</v>
      </c>
    </row>
    <row r="61" spans="2:7" x14ac:dyDescent="0.2">
      <c r="B61" s="25"/>
      <c r="C61" s="25"/>
      <c r="D61" s="46" t="s">
        <v>109</v>
      </c>
      <c r="E61" s="54">
        <v>14452460.842722524</v>
      </c>
      <c r="F61" s="54"/>
      <c r="G61" s="54">
        <v>-3564047.2499999995</v>
      </c>
    </row>
    <row r="62" spans="2:7" x14ac:dyDescent="0.2">
      <c r="B62" s="25"/>
      <c r="C62" s="25"/>
      <c r="D62" s="46" t="s">
        <v>91</v>
      </c>
      <c r="E62" s="38">
        <v>-225279.74000000133</v>
      </c>
      <c r="F62" s="54"/>
      <c r="G62" s="38">
        <v>689772.96</v>
      </c>
    </row>
    <row r="63" spans="2:7" x14ac:dyDescent="0.2">
      <c r="B63" s="25"/>
      <c r="C63" s="25"/>
      <c r="D63" s="25"/>
      <c r="E63" s="54"/>
      <c r="F63" s="54"/>
      <c r="G63" s="54"/>
    </row>
    <row r="64" spans="2:7" ht="13.5" thickBot="1" x14ac:dyDescent="0.25">
      <c r="B64" s="25"/>
      <c r="C64" s="25"/>
      <c r="D64" s="20" t="s">
        <v>81</v>
      </c>
      <c r="E64" s="55">
        <f>SUM(E48:E62)</f>
        <v>-57894981.225101195</v>
      </c>
      <c r="F64" s="54"/>
      <c r="G64" s="55">
        <v>-57143551.559999987</v>
      </c>
    </row>
    <row r="65" spans="2:7" ht="13.5" thickTop="1" x14ac:dyDescent="0.2">
      <c r="B65" s="25"/>
      <c r="C65" s="25"/>
      <c r="D65" s="25"/>
      <c r="E65" s="54"/>
      <c r="F65" s="54"/>
      <c r="G65" s="54"/>
    </row>
    <row r="66" spans="2:7" x14ac:dyDescent="0.2">
      <c r="B66" s="25"/>
      <c r="C66" s="25"/>
      <c r="D66" s="25"/>
      <c r="E66" s="54"/>
      <c r="F66" s="54"/>
      <c r="G66" s="54"/>
    </row>
    <row r="67" spans="2:7" x14ac:dyDescent="0.2">
      <c r="B67" s="25" t="s">
        <v>82</v>
      </c>
      <c r="C67" s="25"/>
      <c r="D67" s="25"/>
      <c r="E67" s="54"/>
      <c r="F67" s="54"/>
      <c r="G67" s="54"/>
    </row>
    <row r="68" spans="2:7" s="25" customFormat="1" x14ac:dyDescent="0.2">
      <c r="E68" s="54"/>
      <c r="F68" s="54"/>
      <c r="G68" s="54"/>
    </row>
    <row r="69" spans="2:7" x14ac:dyDescent="0.2">
      <c r="B69" s="25"/>
      <c r="C69" s="24" t="s">
        <v>83</v>
      </c>
      <c r="D69" s="24"/>
      <c r="E69" s="54">
        <v>38887.104940152647</v>
      </c>
      <c r="G69" s="54">
        <v>605577.29</v>
      </c>
    </row>
    <row r="72" spans="2:7" x14ac:dyDescent="0.2">
      <c r="E72" s="56"/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2018-12-20T20:56:20Z</dcterms:modified>
</cp:coreProperties>
</file>