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dm2\FINRPT18\3-Campus Statements\Financial Statements only\Upload to Web\"/>
    </mc:Choice>
  </mc:AlternateContent>
  <xr:revisionPtr revIDLastSave="0" documentId="13_ncr:1_{210050A9-7935-46D5-BF6E-C6BE97ABAEAD}" xr6:coauthVersionLast="40" xr6:coauthVersionMax="40" xr10:uidLastSave="{00000000-0000-0000-0000-000000000000}"/>
  <bookViews>
    <workbookView xWindow="0" yWindow="0" windowWidth="19200" windowHeight="6945" tabRatio="791" xr2:uid="{00000000-000D-0000-FFFF-FFFF00000000}"/>
  </bookViews>
  <sheets>
    <sheet name="Statement of Net Position" sheetId="1" r:id="rId1"/>
    <sheet name="Stmt of Rev Exp and Chg Net" sheetId="2" r:id="rId2"/>
    <sheet name="Stmt 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Position'!$A$1:$G$45</definedName>
    <definedName name="_xlnm.Print_Titles" localSheetId="0">'Statement of Net Position'!$A:$D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1" l="1"/>
  <c r="E9" i="1"/>
  <c r="G45" i="1" l="1"/>
  <c r="G34" i="1"/>
  <c r="G27" i="1"/>
  <c r="G16" i="1"/>
  <c r="G10" i="1"/>
  <c r="G17" i="1" l="1"/>
  <c r="G35" i="1"/>
  <c r="E45" i="1"/>
  <c r="E64" i="3" l="1"/>
  <c r="E41" i="3"/>
  <c r="E37" i="3"/>
  <c r="E30" i="3"/>
  <c r="E19" i="3"/>
  <c r="E13" i="3"/>
  <c r="E12" i="2"/>
  <c r="E19" i="2"/>
  <c r="E10" i="1"/>
  <c r="E37" i="2"/>
  <c r="E39" i="3" l="1"/>
  <c r="E43" i="3" s="1"/>
  <c r="E34" i="1" l="1"/>
  <c r="E27" i="1"/>
  <c r="E16" i="1"/>
  <c r="E17" i="1" l="1"/>
  <c r="E35" i="1"/>
  <c r="E20" i="2"/>
  <c r="E30" i="2" l="1"/>
  <c r="E34" i="2" s="1"/>
  <c r="E39" i="2" l="1"/>
</calcChain>
</file>

<file path=xl/sharedStrings.xml><?xml version="1.0" encoding="utf-8"?>
<sst xmlns="http://schemas.openxmlformats.org/spreadsheetml/2006/main" count="132" uniqueCount="111">
  <si>
    <t>ASSETS</t>
  </si>
  <si>
    <t>Cash and Cash Equivalents</t>
  </si>
  <si>
    <t>Accounts Receivable, Net</t>
  </si>
  <si>
    <t>Inventories</t>
  </si>
  <si>
    <t>Prepaid Expenses</t>
  </si>
  <si>
    <t>Total Current Assets</t>
  </si>
  <si>
    <t>Noncurrent Assets</t>
  </si>
  <si>
    <t>Endowment Investments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</si>
  <si>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</si>
  <si>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</si>
  <si>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</si>
  <si>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</si>
  <si>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</si>
  <si>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</si>
  <si>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Compensated Absences</t>
  </si>
  <si>
    <t>Total Current Liabilities</t>
  </si>
  <si>
    <t>Noncurrent Liabilities</t>
  </si>
  <si>
    <t>Total Noncurrent Liabilities</t>
  </si>
  <si>
    <t>TOTAL LIABILITIES</t>
  </si>
  <si>
    <t>Restricted for</t>
  </si>
  <si>
    <t>Expendable</t>
  </si>
  <si>
    <t>Unrestricted</t>
  </si>
  <si>
    <t>Current Assets:</t>
  </si>
  <si>
    <t xml:space="preserve"> </t>
  </si>
  <si>
    <t>OPERATING REVENUES</t>
  </si>
  <si>
    <t>Federal Grants and Contracts</t>
  </si>
  <si>
    <t>State, Local and Private Grants and Contracts</t>
  </si>
  <si>
    <t>Sales and Services of Educational Activities</t>
  </si>
  <si>
    <t>Other Operating Revenue</t>
  </si>
  <si>
    <t>Total Operating Revenues</t>
  </si>
  <si>
    <t>OPERATING EXPENSES</t>
  </si>
  <si>
    <t>Salary and Fringe Benefits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</si>
  <si>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</si>
  <si>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</si>
  <si>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</si>
  <si>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</si>
  <si>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</si>
  <si>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</si>
  <si>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</si>
  <si>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Interest on Indebtedness</t>
  </si>
  <si>
    <t>Unearned Revenue</t>
  </si>
  <si>
    <t>Transfer to State Agencies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</si>
  <si>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</si>
  <si>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</si>
  <si>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</si>
  <si>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</si>
  <si>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</si>
  <si>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</si>
  <si>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</si>
  <si>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INCREASE (DECREASE) IN NET POSITION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</si>
  <si>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</si>
  <si>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</si>
  <si>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</si>
  <si>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</si>
  <si>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</si>
  <si>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</si>
  <si>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</si>
  <si>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</si>
  <si>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</si>
  <si>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</si>
  <si>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</si>
  <si>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</si>
  <si>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</si>
  <si>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</si>
  <si>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</si>
  <si>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Gifts and Other Receipts</t>
  </si>
  <si>
    <t>Purchase of Capital Assets</t>
  </si>
  <si>
    <t>Principal Payments on Capital Debt and Leases</t>
  </si>
  <si>
    <t>Interest Payments on Capital Debt and Leases</t>
  </si>
  <si>
    <t xml:space="preserve">  Financing Activities</t>
  </si>
  <si>
    <t>Cash Flows from Noncapital Financing Activities</t>
  </si>
  <si>
    <t>Transfers to State Agencies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</si>
  <si>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</si>
  <si>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</si>
  <si>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</si>
  <si>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</si>
  <si>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</si>
  <si>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</si>
  <si>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</si>
  <si>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</si>
  <si>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</si>
  <si>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</si>
  <si>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</si>
  <si>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Net Change in Unrealized Gains and Losses</t>
  </si>
  <si>
    <t>Year Ended</t>
  </si>
  <si>
    <t>Other Revenues</t>
  </si>
  <si>
    <t>Statement of Revenues, Expenses and Changes in Net Assets</t>
  </si>
  <si>
    <t>Reconciliation of Operating Loss to Net Cash Used in Operating Activities</t>
  </si>
  <si>
    <t>Operating Loss</t>
  </si>
  <si>
    <t>Adjustments to Reconcile Operating Loss to</t>
  </si>
  <si>
    <t>DEFERRED OUTFLOWS OF RESOURCES</t>
  </si>
  <si>
    <t>Other Post-Employment Benefits</t>
  </si>
  <si>
    <t>DEFERRED INFLOWS OF RESOURCES</t>
  </si>
  <si>
    <t>Payments for Debt Retirement (Refundings)</t>
  </si>
  <si>
    <t>Capital Appropriations</t>
  </si>
  <si>
    <t>Net Pension Liability</t>
  </si>
  <si>
    <t>Income (Loss) Before Capital Appropriations</t>
  </si>
  <si>
    <t>June 30, 2017</t>
  </si>
  <si>
    <t>Net Cash Used in Capital and Related</t>
  </si>
  <si>
    <t>Net Decrease in Cash and Cash Equivalents</t>
  </si>
  <si>
    <t>University of Wisconsin System - Extension</t>
  </si>
  <si>
    <t>Capital Assets, Net</t>
  </si>
  <si>
    <t>Restricted Net Pension Asset</t>
  </si>
  <si>
    <t>Nonexpendable</t>
  </si>
  <si>
    <t>June 30, 2018</t>
  </si>
  <si>
    <t>Other Non-Operating Expenses</t>
  </si>
  <si>
    <t>Prior Period Adjustment</t>
  </si>
  <si>
    <t>Net Pension Liability (Asset)</t>
  </si>
  <si>
    <t>Pension Related Deferred Outflows</t>
  </si>
  <si>
    <t>Pension Related Deferred Inflows</t>
  </si>
  <si>
    <t>Statement of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</si>
</sst>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\(#,##0\)"/>
  </numFmts>
  <fonts count="1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Verdana"/>
      <family val="2"/>
    </font>
    <font>
      <sz val="12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5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0" fontId="17" fillId="0" borderId="0"/>
  </cellStyleXfs>
  <cellXfs count="60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0" fontId="6" fillId="0" borderId="0" xfId="0" applyFont="1" applyAlignment="1">
      <alignment horizontal="left" vertical="center"/>
    </xf>
    <xf numFmtId="43" fontId="1" fillId="0" borderId="2" xfId="379" applyFont="1" applyFill="1" applyBorder="1"/>
    <xf numFmtId="0" fontId="1" fillId="0" borderId="0" xfId="0" applyFont="1" applyFill="1" applyBorder="1"/>
    <xf numFmtId="43" fontId="8" fillId="0" borderId="0" xfId="1" applyFont="1" applyFill="1" applyBorder="1" applyAlignment="1">
      <alignment horizontal="center" wrapText="1"/>
    </xf>
    <xf numFmtId="43" fontId="8" fillId="0" borderId="0" xfId="1" quotePrefix="1" applyFont="1" applyFill="1" applyBorder="1" applyAlignment="1">
      <alignment horizontal="center" wrapText="1"/>
    </xf>
    <xf numFmtId="0" fontId="0" fillId="0" borderId="0" xfId="0" applyBorder="1"/>
    <xf numFmtId="43" fontId="2" fillId="0" borderId="5" xfId="1" applyFont="1" applyFill="1" applyBorder="1"/>
    <xf numFmtId="43" fontId="2" fillId="0" borderId="0" xfId="0" applyNumberFormat="1" applyFont="1" applyFill="1"/>
    <xf numFmtId="43" fontId="1" fillId="0" borderId="2" xfId="1" applyFont="1" applyFill="1" applyBorder="1" applyAlignment="1">
      <alignment horizontal="center"/>
    </xf>
    <xf numFmtId="0" fontId="1" fillId="0" borderId="2" xfId="0" applyFont="1" applyBorder="1"/>
    <xf numFmtId="43" fontId="1" fillId="0" borderId="0" xfId="1" applyFont="1"/>
    <xf numFmtId="43" fontId="1" fillId="0" borderId="3" xfId="1" applyFont="1" applyBorder="1"/>
    <xf numFmtId="43" fontId="1" fillId="0" borderId="0" xfId="0" applyNumberFormat="1" applyFont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Fill="1"/>
  </cellXfs>
  <cellStyles count="485">
    <cellStyle name="Comma" xfId="1" builtinId="3"/>
    <cellStyle name="Comma 10" xfId="2" xr:uid="{00000000-0005-0000-0000-000001000000}"/>
    <cellStyle name="Comma 10 2" xfId="3" xr:uid="{00000000-0005-0000-0000-000002000000}"/>
    <cellStyle name="Comma 10 2 2" xfId="353" xr:uid="{00000000-0005-0000-0000-000003000000}"/>
    <cellStyle name="Comma 10 3" xfId="4" xr:uid="{00000000-0005-0000-0000-000004000000}"/>
    <cellStyle name="Comma 10 3 2" xfId="354" xr:uid="{00000000-0005-0000-0000-000005000000}"/>
    <cellStyle name="Comma 10 4" xfId="5" xr:uid="{00000000-0005-0000-0000-000006000000}"/>
    <cellStyle name="Comma 10 4 2" xfId="355" xr:uid="{00000000-0005-0000-0000-000007000000}"/>
    <cellStyle name="Comma 10 5" xfId="352" xr:uid="{00000000-0005-0000-0000-000008000000}"/>
    <cellStyle name="Comma 11" xfId="6" xr:uid="{00000000-0005-0000-0000-000009000000}"/>
    <cellStyle name="Comma 11 2" xfId="7" xr:uid="{00000000-0005-0000-0000-00000A000000}"/>
    <cellStyle name="Comma 11 2 2" xfId="357" xr:uid="{00000000-0005-0000-0000-00000B000000}"/>
    <cellStyle name="Comma 11 3" xfId="8" xr:uid="{00000000-0005-0000-0000-00000C000000}"/>
    <cellStyle name="Comma 11 3 2" xfId="358" xr:uid="{00000000-0005-0000-0000-00000D000000}"/>
    <cellStyle name="Comma 11 4" xfId="9" xr:uid="{00000000-0005-0000-0000-00000E000000}"/>
    <cellStyle name="Comma 11 4 2" xfId="359" xr:uid="{00000000-0005-0000-0000-00000F000000}"/>
    <cellStyle name="Comma 11 5" xfId="356" xr:uid="{00000000-0005-0000-0000-000010000000}"/>
    <cellStyle name="Comma 12" xfId="275" xr:uid="{00000000-0005-0000-0000-000011000000}"/>
    <cellStyle name="Comma 12 2" xfId="10" xr:uid="{00000000-0005-0000-0000-000012000000}"/>
    <cellStyle name="Comma 12 2 2" xfId="360" xr:uid="{00000000-0005-0000-0000-000013000000}"/>
    <cellStyle name="Comma 12 3" xfId="411" xr:uid="{00000000-0005-0000-0000-000014000000}"/>
    <cellStyle name="Comma 13" xfId="11" xr:uid="{00000000-0005-0000-0000-000015000000}"/>
    <cellStyle name="Comma 13 2" xfId="361" xr:uid="{00000000-0005-0000-0000-000016000000}"/>
    <cellStyle name="Comma 14" xfId="12" xr:uid="{00000000-0005-0000-0000-000017000000}"/>
    <cellStyle name="Comma 14 2" xfId="362" xr:uid="{00000000-0005-0000-0000-000018000000}"/>
    <cellStyle name="Comma 15" xfId="13" xr:uid="{00000000-0005-0000-0000-000019000000}"/>
    <cellStyle name="Comma 15 2" xfId="363" xr:uid="{00000000-0005-0000-0000-00001A000000}"/>
    <cellStyle name="Comma 16" xfId="14" xr:uid="{00000000-0005-0000-0000-00001B000000}"/>
    <cellStyle name="Comma 16 2" xfId="364" xr:uid="{00000000-0005-0000-0000-00001C000000}"/>
    <cellStyle name="Comma 17" xfId="15" xr:uid="{00000000-0005-0000-0000-00001D000000}"/>
    <cellStyle name="Comma 17 2" xfId="365" xr:uid="{00000000-0005-0000-0000-00001E000000}"/>
    <cellStyle name="Comma 18" xfId="16" xr:uid="{00000000-0005-0000-0000-00001F000000}"/>
    <cellStyle name="Comma 18 2" xfId="366" xr:uid="{00000000-0005-0000-0000-000020000000}"/>
    <cellStyle name="Comma 19" xfId="17" xr:uid="{00000000-0005-0000-0000-000021000000}"/>
    <cellStyle name="Comma 19 2" xfId="367" xr:uid="{00000000-0005-0000-0000-000022000000}"/>
    <cellStyle name="Comma 2" xfId="18" xr:uid="{00000000-0005-0000-0000-000023000000}"/>
    <cellStyle name="Comma 2 2" xfId="19" xr:uid="{00000000-0005-0000-0000-000024000000}"/>
    <cellStyle name="Comma 2 2 2" xfId="369" xr:uid="{00000000-0005-0000-0000-000025000000}"/>
    <cellStyle name="Comma 2 3" xfId="20" xr:uid="{00000000-0005-0000-0000-000026000000}"/>
    <cellStyle name="Comma 2 3 2" xfId="370" xr:uid="{00000000-0005-0000-0000-000027000000}"/>
    <cellStyle name="Comma 2 4" xfId="21" xr:uid="{00000000-0005-0000-0000-000028000000}"/>
    <cellStyle name="Comma 2 4 2" xfId="371" xr:uid="{00000000-0005-0000-0000-000029000000}"/>
    <cellStyle name="Comma 2 5" xfId="368" xr:uid="{00000000-0005-0000-0000-00002A000000}"/>
    <cellStyle name="Comma 20" xfId="22" xr:uid="{00000000-0005-0000-0000-00002B000000}"/>
    <cellStyle name="Comma 20 2" xfId="372" xr:uid="{00000000-0005-0000-0000-00002C000000}"/>
    <cellStyle name="Comma 21" xfId="23" xr:uid="{00000000-0005-0000-0000-00002D000000}"/>
    <cellStyle name="Comma 21 2" xfId="373" xr:uid="{00000000-0005-0000-0000-00002E000000}"/>
    <cellStyle name="Comma 22" xfId="24" xr:uid="{00000000-0005-0000-0000-00002F000000}"/>
    <cellStyle name="Comma 22 2" xfId="374" xr:uid="{00000000-0005-0000-0000-000030000000}"/>
    <cellStyle name="Comma 23" xfId="25" xr:uid="{00000000-0005-0000-0000-000031000000}"/>
    <cellStyle name="Comma 23 2" xfId="375" xr:uid="{00000000-0005-0000-0000-000032000000}"/>
    <cellStyle name="Comma 24" xfId="26" xr:uid="{00000000-0005-0000-0000-000033000000}"/>
    <cellStyle name="Comma 24 2" xfId="376" xr:uid="{00000000-0005-0000-0000-000034000000}"/>
    <cellStyle name="Comma 25" xfId="27" xr:uid="{00000000-0005-0000-0000-000035000000}"/>
    <cellStyle name="Comma 25 2" xfId="377" xr:uid="{00000000-0005-0000-0000-000036000000}"/>
    <cellStyle name="Comma 26" xfId="28" xr:uid="{00000000-0005-0000-0000-000037000000}"/>
    <cellStyle name="Comma 27" xfId="29" xr:uid="{00000000-0005-0000-0000-000038000000}"/>
    <cellStyle name="Comma 28" xfId="30" xr:uid="{00000000-0005-0000-0000-000039000000}"/>
    <cellStyle name="Comma 29" xfId="31" xr:uid="{00000000-0005-0000-0000-00003A000000}"/>
    <cellStyle name="Comma 3" xfId="32" xr:uid="{00000000-0005-0000-0000-00003B000000}"/>
    <cellStyle name="Comma 3 2" xfId="33" xr:uid="{00000000-0005-0000-0000-00003C000000}"/>
    <cellStyle name="Comma 3 2 2" xfId="379" xr:uid="{00000000-0005-0000-0000-00003D000000}"/>
    <cellStyle name="Comma 3 3" xfId="34" xr:uid="{00000000-0005-0000-0000-00003E000000}"/>
    <cellStyle name="Comma 3 3 2" xfId="35" xr:uid="{00000000-0005-0000-0000-00003F000000}"/>
    <cellStyle name="Comma 3 3 2 2" xfId="277" xr:uid="{00000000-0005-0000-0000-000040000000}"/>
    <cellStyle name="Comma 3 3 2 2 2" xfId="412" xr:uid="{00000000-0005-0000-0000-000041000000}"/>
    <cellStyle name="Comma 3 3 2 3" xfId="278" xr:uid="{00000000-0005-0000-0000-000042000000}"/>
    <cellStyle name="Comma 3 3 2 3 2" xfId="413" xr:uid="{00000000-0005-0000-0000-000043000000}"/>
    <cellStyle name="Comma 3 3 2 4" xfId="276" xr:uid="{00000000-0005-0000-0000-000044000000}"/>
    <cellStyle name="Comma 3 3 2 5" xfId="380" xr:uid="{00000000-0005-0000-0000-000045000000}"/>
    <cellStyle name="Comma 3 3 3" xfId="279" xr:uid="{00000000-0005-0000-0000-000046000000}"/>
    <cellStyle name="Comma 3 4" xfId="280" xr:uid="{00000000-0005-0000-0000-000047000000}"/>
    <cellStyle name="Comma 3 4 2" xfId="414" xr:uid="{00000000-0005-0000-0000-000048000000}"/>
    <cellStyle name="Comma 3 5" xfId="281" xr:uid="{00000000-0005-0000-0000-000049000000}"/>
    <cellStyle name="Comma 3 5 2" xfId="415" xr:uid="{00000000-0005-0000-0000-00004A000000}"/>
    <cellStyle name="Comma 3 6" xfId="378" xr:uid="{00000000-0005-0000-0000-00004B000000}"/>
    <cellStyle name="Comma 30" xfId="36" xr:uid="{00000000-0005-0000-0000-00004C000000}"/>
    <cellStyle name="Comma 30 2" xfId="282" xr:uid="{00000000-0005-0000-0000-00004D000000}"/>
    <cellStyle name="Comma 30 2 2" xfId="416" xr:uid="{00000000-0005-0000-0000-00004E000000}"/>
    <cellStyle name="Comma 30 3" xfId="283" xr:uid="{00000000-0005-0000-0000-00004F000000}"/>
    <cellStyle name="Comma 30 3 2" xfId="417" xr:uid="{00000000-0005-0000-0000-000050000000}"/>
    <cellStyle name="Comma 30 4" xfId="381" xr:uid="{00000000-0005-0000-0000-000051000000}"/>
    <cellStyle name="Comma 31" xfId="37" xr:uid="{00000000-0005-0000-0000-000052000000}"/>
    <cellStyle name="Comma 32" xfId="38" xr:uid="{00000000-0005-0000-0000-000053000000}"/>
    <cellStyle name="Comma 33" xfId="39" xr:uid="{00000000-0005-0000-0000-000054000000}"/>
    <cellStyle name="Comma 34" xfId="40" xr:uid="{00000000-0005-0000-0000-000055000000}"/>
    <cellStyle name="Comma 35" xfId="41" xr:uid="{00000000-0005-0000-0000-000056000000}"/>
    <cellStyle name="Comma 36" xfId="42" xr:uid="{00000000-0005-0000-0000-000057000000}"/>
    <cellStyle name="Comma 37" xfId="43" xr:uid="{00000000-0005-0000-0000-000058000000}"/>
    <cellStyle name="Comma 37 2" xfId="284" xr:uid="{00000000-0005-0000-0000-000059000000}"/>
    <cellStyle name="Comma 37 2 2" xfId="418" xr:uid="{00000000-0005-0000-0000-00005A000000}"/>
    <cellStyle name="Comma 37 3" xfId="285" xr:uid="{00000000-0005-0000-0000-00005B000000}"/>
    <cellStyle name="Comma 37 3 2" xfId="419" xr:uid="{00000000-0005-0000-0000-00005C000000}"/>
    <cellStyle name="Comma 37 4" xfId="382" xr:uid="{00000000-0005-0000-0000-00005D000000}"/>
    <cellStyle name="Comma 38" xfId="351" xr:uid="{00000000-0005-0000-0000-00005E000000}"/>
    <cellStyle name="Comma 39" xfId="483" xr:uid="{00000000-0005-0000-0000-00005F000000}"/>
    <cellStyle name="Comma 4" xfId="44" xr:uid="{00000000-0005-0000-0000-000060000000}"/>
    <cellStyle name="Comma 4 2" xfId="45" xr:uid="{00000000-0005-0000-0000-000061000000}"/>
    <cellStyle name="Comma 4 2 2" xfId="384" xr:uid="{00000000-0005-0000-0000-000062000000}"/>
    <cellStyle name="Comma 4 3" xfId="46" xr:uid="{00000000-0005-0000-0000-000063000000}"/>
    <cellStyle name="Comma 4 3 2" xfId="385" xr:uid="{00000000-0005-0000-0000-000064000000}"/>
    <cellStyle name="Comma 4 4" xfId="286" xr:uid="{00000000-0005-0000-0000-000065000000}"/>
    <cellStyle name="Comma 4 4 2" xfId="420" xr:uid="{00000000-0005-0000-0000-000066000000}"/>
    <cellStyle name="Comma 4 5" xfId="287" xr:uid="{00000000-0005-0000-0000-000067000000}"/>
    <cellStyle name="Comma 4 5 2" xfId="421" xr:uid="{00000000-0005-0000-0000-000068000000}"/>
    <cellStyle name="Comma 4 6" xfId="383" xr:uid="{00000000-0005-0000-0000-000069000000}"/>
    <cellStyle name="Comma 42" xfId="288" xr:uid="{00000000-0005-0000-0000-00006A000000}"/>
    <cellStyle name="Comma 42 2" xfId="422" xr:uid="{00000000-0005-0000-0000-00006B000000}"/>
    <cellStyle name="Comma 43" xfId="289" xr:uid="{00000000-0005-0000-0000-00006C000000}"/>
    <cellStyle name="Comma 43 2" xfId="423" xr:uid="{00000000-0005-0000-0000-00006D000000}"/>
    <cellStyle name="Comma 44" xfId="290" xr:uid="{00000000-0005-0000-0000-00006E000000}"/>
    <cellStyle name="Comma 44 2" xfId="424" xr:uid="{00000000-0005-0000-0000-00006F000000}"/>
    <cellStyle name="Comma 45" xfId="291" xr:uid="{00000000-0005-0000-0000-000070000000}"/>
    <cellStyle name="Comma 45 2" xfId="425" xr:uid="{00000000-0005-0000-0000-000071000000}"/>
    <cellStyle name="Comma 46" xfId="292" xr:uid="{00000000-0005-0000-0000-000072000000}"/>
    <cellStyle name="Comma 46 2" xfId="426" xr:uid="{00000000-0005-0000-0000-000073000000}"/>
    <cellStyle name="Comma 47" xfId="293" xr:uid="{00000000-0005-0000-0000-000074000000}"/>
    <cellStyle name="Comma 47 2" xfId="427" xr:uid="{00000000-0005-0000-0000-000075000000}"/>
    <cellStyle name="Comma 48" xfId="294" xr:uid="{00000000-0005-0000-0000-000076000000}"/>
    <cellStyle name="Comma 48 2" xfId="428" xr:uid="{00000000-0005-0000-0000-000077000000}"/>
    <cellStyle name="Comma 49" xfId="295" xr:uid="{00000000-0005-0000-0000-000078000000}"/>
    <cellStyle name="Comma 49 2" xfId="429" xr:uid="{00000000-0005-0000-0000-000079000000}"/>
    <cellStyle name="Comma 5" xfId="47" xr:uid="{00000000-0005-0000-0000-00007A000000}"/>
    <cellStyle name="Comma 5 2" xfId="48" xr:uid="{00000000-0005-0000-0000-00007B000000}"/>
    <cellStyle name="Comma 5 2 2" xfId="387" xr:uid="{00000000-0005-0000-0000-00007C000000}"/>
    <cellStyle name="Comma 5 3" xfId="49" xr:uid="{00000000-0005-0000-0000-00007D000000}"/>
    <cellStyle name="Comma 5 3 2" xfId="388" xr:uid="{00000000-0005-0000-0000-00007E000000}"/>
    <cellStyle name="Comma 5 4" xfId="386" xr:uid="{00000000-0005-0000-0000-00007F000000}"/>
    <cellStyle name="Comma 50" xfId="296" xr:uid="{00000000-0005-0000-0000-000080000000}"/>
    <cellStyle name="Comma 50 2" xfId="430" xr:uid="{00000000-0005-0000-0000-000081000000}"/>
    <cellStyle name="Comma 51" xfId="297" xr:uid="{00000000-0005-0000-0000-000082000000}"/>
    <cellStyle name="Comma 51 2" xfId="431" xr:uid="{00000000-0005-0000-0000-000083000000}"/>
    <cellStyle name="Comma 52" xfId="298" xr:uid="{00000000-0005-0000-0000-000084000000}"/>
    <cellStyle name="Comma 52 2" xfId="432" xr:uid="{00000000-0005-0000-0000-000085000000}"/>
    <cellStyle name="Comma 53" xfId="299" xr:uid="{00000000-0005-0000-0000-000086000000}"/>
    <cellStyle name="Comma 53 2" xfId="433" xr:uid="{00000000-0005-0000-0000-000087000000}"/>
    <cellStyle name="Comma 54" xfId="300" xr:uid="{00000000-0005-0000-0000-000088000000}"/>
    <cellStyle name="Comma 54 2" xfId="434" xr:uid="{00000000-0005-0000-0000-000089000000}"/>
    <cellStyle name="Comma 55" xfId="301" xr:uid="{00000000-0005-0000-0000-00008A000000}"/>
    <cellStyle name="Comma 55 2" xfId="435" xr:uid="{00000000-0005-0000-0000-00008B000000}"/>
    <cellStyle name="Comma 56" xfId="302" xr:uid="{00000000-0005-0000-0000-00008C000000}"/>
    <cellStyle name="Comma 56 2" xfId="436" xr:uid="{00000000-0005-0000-0000-00008D000000}"/>
    <cellStyle name="Comma 57" xfId="303" xr:uid="{00000000-0005-0000-0000-00008E000000}"/>
    <cellStyle name="Comma 57 2" xfId="437" xr:uid="{00000000-0005-0000-0000-00008F000000}"/>
    <cellStyle name="Comma 58" xfId="304" xr:uid="{00000000-0005-0000-0000-000090000000}"/>
    <cellStyle name="Comma 58 2" xfId="438" xr:uid="{00000000-0005-0000-0000-000091000000}"/>
    <cellStyle name="Comma 6" xfId="50" xr:uid="{00000000-0005-0000-0000-000092000000}"/>
    <cellStyle name="Comma 6 2" xfId="389" xr:uid="{00000000-0005-0000-0000-000093000000}"/>
    <cellStyle name="Comma 60" xfId="305" xr:uid="{00000000-0005-0000-0000-000094000000}"/>
    <cellStyle name="Comma 60 2" xfId="439" xr:uid="{00000000-0005-0000-0000-000095000000}"/>
    <cellStyle name="Comma 61" xfId="306" xr:uid="{00000000-0005-0000-0000-000096000000}"/>
    <cellStyle name="Comma 61 2" xfId="440" xr:uid="{00000000-0005-0000-0000-000097000000}"/>
    <cellStyle name="Comma 62" xfId="307" xr:uid="{00000000-0005-0000-0000-000098000000}"/>
    <cellStyle name="Comma 62 2" xfId="441" xr:uid="{00000000-0005-0000-0000-000099000000}"/>
    <cellStyle name="Comma 63" xfId="308" xr:uid="{00000000-0005-0000-0000-00009A000000}"/>
    <cellStyle name="Comma 63 2" xfId="442" xr:uid="{00000000-0005-0000-0000-00009B000000}"/>
    <cellStyle name="Comma 64" xfId="309" xr:uid="{00000000-0005-0000-0000-00009C000000}"/>
    <cellStyle name="Comma 64 2" xfId="443" xr:uid="{00000000-0005-0000-0000-00009D000000}"/>
    <cellStyle name="Comma 65" xfId="310" xr:uid="{00000000-0005-0000-0000-00009E000000}"/>
    <cellStyle name="Comma 65 2" xfId="444" xr:uid="{00000000-0005-0000-0000-00009F000000}"/>
    <cellStyle name="Comma 66" xfId="311" xr:uid="{00000000-0005-0000-0000-0000A0000000}"/>
    <cellStyle name="Comma 66 2" xfId="445" xr:uid="{00000000-0005-0000-0000-0000A1000000}"/>
    <cellStyle name="Comma 67" xfId="312" xr:uid="{00000000-0005-0000-0000-0000A2000000}"/>
    <cellStyle name="Comma 67 2" xfId="446" xr:uid="{00000000-0005-0000-0000-0000A3000000}"/>
    <cellStyle name="Comma 68" xfId="313" xr:uid="{00000000-0005-0000-0000-0000A4000000}"/>
    <cellStyle name="Comma 68 2" xfId="447" xr:uid="{00000000-0005-0000-0000-0000A5000000}"/>
    <cellStyle name="Comma 69" xfId="314" xr:uid="{00000000-0005-0000-0000-0000A6000000}"/>
    <cellStyle name="Comma 69 2" xfId="448" xr:uid="{00000000-0005-0000-0000-0000A7000000}"/>
    <cellStyle name="Comma 7" xfId="51" xr:uid="{00000000-0005-0000-0000-0000A8000000}"/>
    <cellStyle name="Comma 7 2" xfId="390" xr:uid="{00000000-0005-0000-0000-0000A9000000}"/>
    <cellStyle name="Comma 70" xfId="315" xr:uid="{00000000-0005-0000-0000-0000AA000000}"/>
    <cellStyle name="Comma 70 2" xfId="449" xr:uid="{00000000-0005-0000-0000-0000AB000000}"/>
    <cellStyle name="Comma 71" xfId="316" xr:uid="{00000000-0005-0000-0000-0000AC000000}"/>
    <cellStyle name="Comma 71 2" xfId="450" xr:uid="{00000000-0005-0000-0000-0000AD000000}"/>
    <cellStyle name="Comma 72" xfId="317" xr:uid="{00000000-0005-0000-0000-0000AE000000}"/>
    <cellStyle name="Comma 72 2" xfId="451" xr:uid="{00000000-0005-0000-0000-0000AF000000}"/>
    <cellStyle name="Comma 73" xfId="318" xr:uid="{00000000-0005-0000-0000-0000B0000000}"/>
    <cellStyle name="Comma 73 2" xfId="452" xr:uid="{00000000-0005-0000-0000-0000B1000000}"/>
    <cellStyle name="Comma 74" xfId="319" xr:uid="{00000000-0005-0000-0000-0000B2000000}"/>
    <cellStyle name="Comma 74 2" xfId="453" xr:uid="{00000000-0005-0000-0000-0000B3000000}"/>
    <cellStyle name="Comma 75" xfId="320" xr:uid="{00000000-0005-0000-0000-0000B4000000}"/>
    <cellStyle name="Comma 75 2" xfId="454" xr:uid="{00000000-0005-0000-0000-0000B5000000}"/>
    <cellStyle name="Comma 76" xfId="321" xr:uid="{00000000-0005-0000-0000-0000B6000000}"/>
    <cellStyle name="Comma 76 2" xfId="455" xr:uid="{00000000-0005-0000-0000-0000B7000000}"/>
    <cellStyle name="Comma 77" xfId="322" xr:uid="{00000000-0005-0000-0000-0000B8000000}"/>
    <cellStyle name="Comma 77 2" xfId="456" xr:uid="{00000000-0005-0000-0000-0000B9000000}"/>
    <cellStyle name="Comma 78" xfId="323" xr:uid="{00000000-0005-0000-0000-0000BA000000}"/>
    <cellStyle name="Comma 78 2" xfId="457" xr:uid="{00000000-0005-0000-0000-0000BB000000}"/>
    <cellStyle name="Comma 79" xfId="324" xr:uid="{00000000-0005-0000-0000-0000BC000000}"/>
    <cellStyle name="Comma 79 2" xfId="458" xr:uid="{00000000-0005-0000-0000-0000BD000000}"/>
    <cellStyle name="Comma 8" xfId="52" xr:uid="{00000000-0005-0000-0000-0000BE000000}"/>
    <cellStyle name="Comma 8 2" xfId="391" xr:uid="{00000000-0005-0000-0000-0000BF000000}"/>
    <cellStyle name="Comma 80" xfId="325" xr:uid="{00000000-0005-0000-0000-0000C0000000}"/>
    <cellStyle name="Comma 80 2" xfId="459" xr:uid="{00000000-0005-0000-0000-0000C1000000}"/>
    <cellStyle name="Comma 81" xfId="326" xr:uid="{00000000-0005-0000-0000-0000C2000000}"/>
    <cellStyle name="Comma 81 2" xfId="460" xr:uid="{00000000-0005-0000-0000-0000C3000000}"/>
    <cellStyle name="Comma 82" xfId="327" xr:uid="{00000000-0005-0000-0000-0000C4000000}"/>
    <cellStyle name="Comma 82 2" xfId="461" xr:uid="{00000000-0005-0000-0000-0000C5000000}"/>
    <cellStyle name="Comma 83" xfId="328" xr:uid="{00000000-0005-0000-0000-0000C6000000}"/>
    <cellStyle name="Comma 83 2" xfId="462" xr:uid="{00000000-0005-0000-0000-0000C7000000}"/>
    <cellStyle name="Comma 84" xfId="329" xr:uid="{00000000-0005-0000-0000-0000C8000000}"/>
    <cellStyle name="Comma 84 2" xfId="463" xr:uid="{00000000-0005-0000-0000-0000C9000000}"/>
    <cellStyle name="Comma 85" xfId="330" xr:uid="{00000000-0005-0000-0000-0000CA000000}"/>
    <cellStyle name="Comma 85 2" xfId="464" xr:uid="{00000000-0005-0000-0000-0000CB000000}"/>
    <cellStyle name="Comma 86" xfId="331" xr:uid="{00000000-0005-0000-0000-0000CC000000}"/>
    <cellStyle name="Comma 86 2" xfId="465" xr:uid="{00000000-0005-0000-0000-0000CD000000}"/>
    <cellStyle name="Comma 87" xfId="332" xr:uid="{00000000-0005-0000-0000-0000CE000000}"/>
    <cellStyle name="Comma 87 2" xfId="466" xr:uid="{00000000-0005-0000-0000-0000CF000000}"/>
    <cellStyle name="Comma 9" xfId="53" xr:uid="{00000000-0005-0000-0000-0000D0000000}"/>
    <cellStyle name="Comma 9 2" xfId="54" xr:uid="{00000000-0005-0000-0000-0000D1000000}"/>
    <cellStyle name="Comma 9 2 2" xfId="393" xr:uid="{00000000-0005-0000-0000-0000D2000000}"/>
    <cellStyle name="Comma 9 3" xfId="333" xr:uid="{00000000-0005-0000-0000-0000D3000000}"/>
    <cellStyle name="Comma 9 3 2" xfId="467" xr:uid="{00000000-0005-0000-0000-0000D4000000}"/>
    <cellStyle name="Comma 9 4" xfId="334" xr:uid="{00000000-0005-0000-0000-0000D5000000}"/>
    <cellStyle name="Comma 9 4 2" xfId="468" xr:uid="{00000000-0005-0000-0000-0000D6000000}"/>
    <cellStyle name="Comma 9 5" xfId="392" xr:uid="{00000000-0005-0000-0000-0000D7000000}"/>
    <cellStyle name="Normal" xfId="0" builtinId="0"/>
    <cellStyle name="Normal 12" xfId="335" xr:uid="{00000000-0005-0000-0000-0000D9000000}"/>
    <cellStyle name="Normal 12 2" xfId="469" xr:uid="{00000000-0005-0000-0000-0000DA000000}"/>
    <cellStyle name="Normal 13" xfId="55" xr:uid="{00000000-0005-0000-0000-0000DB000000}"/>
    <cellStyle name="Normal 14" xfId="336" xr:uid="{00000000-0005-0000-0000-0000DC000000}"/>
    <cellStyle name="Normal 14 2" xfId="470" xr:uid="{00000000-0005-0000-0000-0000DD000000}"/>
    <cellStyle name="Normal 17" xfId="337" xr:uid="{00000000-0005-0000-0000-0000DE000000}"/>
    <cellStyle name="Normal 17 2" xfId="471" xr:uid="{00000000-0005-0000-0000-0000DF000000}"/>
    <cellStyle name="Normal 2" xfId="56" xr:uid="{00000000-0005-0000-0000-0000E0000000}"/>
    <cellStyle name="Normal 2 2" xfId="57" xr:uid="{00000000-0005-0000-0000-0000E1000000}"/>
    <cellStyle name="Normal 2 2 2" xfId="58" xr:uid="{00000000-0005-0000-0000-0000E2000000}"/>
    <cellStyle name="Normal 2 2 2 2" xfId="339" xr:uid="{00000000-0005-0000-0000-0000E3000000}"/>
    <cellStyle name="Normal 2 2 2 2 2" xfId="472" xr:uid="{00000000-0005-0000-0000-0000E4000000}"/>
    <cellStyle name="Normal 2 2 2 3" xfId="340" xr:uid="{00000000-0005-0000-0000-0000E5000000}"/>
    <cellStyle name="Normal 2 2 2 3 2" xfId="473" xr:uid="{00000000-0005-0000-0000-0000E6000000}"/>
    <cellStyle name="Normal 2 2 2 4" xfId="338" xr:uid="{00000000-0005-0000-0000-0000E7000000}"/>
    <cellStyle name="Normal 2 2 2 5" xfId="395" xr:uid="{00000000-0005-0000-0000-0000E8000000}"/>
    <cellStyle name="Normal 2 2 3" xfId="341" xr:uid="{00000000-0005-0000-0000-0000E9000000}"/>
    <cellStyle name="Normal 2 3" xfId="59" xr:uid="{00000000-0005-0000-0000-0000EA000000}"/>
    <cellStyle name="Normal 2 3 2" xfId="396" xr:uid="{00000000-0005-0000-0000-0000EB000000}"/>
    <cellStyle name="Normal 2 4" xfId="60" xr:uid="{00000000-0005-0000-0000-0000EC000000}"/>
    <cellStyle name="Normal 2 4 2" xfId="397" xr:uid="{00000000-0005-0000-0000-0000ED000000}"/>
    <cellStyle name="Normal 2 5" xfId="61" xr:uid="{00000000-0005-0000-0000-0000EE000000}"/>
    <cellStyle name="Normal 2 5 2" xfId="398" xr:uid="{00000000-0005-0000-0000-0000EF000000}"/>
    <cellStyle name="Normal 2 6" xfId="342" xr:uid="{00000000-0005-0000-0000-0000F0000000}"/>
    <cellStyle name="Normal 2 6 2" xfId="474" xr:uid="{00000000-0005-0000-0000-0000F1000000}"/>
    <cellStyle name="Normal 2 7" xfId="343" xr:uid="{00000000-0005-0000-0000-0000F2000000}"/>
    <cellStyle name="Normal 2 7 2" xfId="475" xr:uid="{00000000-0005-0000-0000-0000F3000000}"/>
    <cellStyle name="Normal 2 8" xfId="394" xr:uid="{00000000-0005-0000-0000-0000F4000000}"/>
    <cellStyle name="Normal 23" xfId="482" xr:uid="{00000000-0005-0000-0000-0000F5000000}"/>
    <cellStyle name="Normal 27" xfId="344" xr:uid="{00000000-0005-0000-0000-0000F6000000}"/>
    <cellStyle name="Normal 27 2" xfId="476" xr:uid="{00000000-0005-0000-0000-0000F7000000}"/>
    <cellStyle name="Normal 3" xfId="345" xr:uid="{00000000-0005-0000-0000-0000F8000000}"/>
    <cellStyle name="Normal 3 2" xfId="62" xr:uid="{00000000-0005-0000-0000-0000F9000000}"/>
    <cellStyle name="Normal 4" xfId="484" xr:uid="{00000000-0005-0000-0000-0000FA000000}"/>
    <cellStyle name="Normal 44" xfId="346" xr:uid="{00000000-0005-0000-0000-0000FB000000}"/>
    <cellStyle name="Normal 44 2" xfId="477" xr:uid="{00000000-0005-0000-0000-0000FC000000}"/>
    <cellStyle name="Normal 47" xfId="347" xr:uid="{00000000-0005-0000-0000-0000FD000000}"/>
    <cellStyle name="Normal 47 2" xfId="478" xr:uid="{00000000-0005-0000-0000-0000FE000000}"/>
    <cellStyle name="Normal 55" xfId="348" xr:uid="{00000000-0005-0000-0000-0000FF000000}"/>
    <cellStyle name="Normal 55 2" xfId="479" xr:uid="{00000000-0005-0000-0000-000000010000}"/>
    <cellStyle name="Normal 7" xfId="63" xr:uid="{00000000-0005-0000-0000-000001010000}"/>
    <cellStyle name="Percent 10" xfId="64" xr:uid="{00000000-0005-0000-0000-000002010000}"/>
    <cellStyle name="Percent 10 2" xfId="399" xr:uid="{00000000-0005-0000-0000-000003010000}"/>
    <cellStyle name="Percent 2 2" xfId="65" xr:uid="{00000000-0005-0000-0000-000004010000}"/>
    <cellStyle name="Percent 2 2 2" xfId="400" xr:uid="{00000000-0005-0000-0000-000005010000}"/>
    <cellStyle name="Percent 2 3" xfId="66" xr:uid="{00000000-0005-0000-0000-000006010000}"/>
    <cellStyle name="Percent 2 3 2" xfId="401" xr:uid="{00000000-0005-0000-0000-000007010000}"/>
    <cellStyle name="Percent 2 4" xfId="67" xr:uid="{00000000-0005-0000-0000-000008010000}"/>
    <cellStyle name="Percent 2 4 2" xfId="402" xr:uid="{00000000-0005-0000-0000-000009010000}"/>
    <cellStyle name="Percent 3" xfId="349" xr:uid="{00000000-0005-0000-0000-00000A010000}"/>
    <cellStyle name="Percent 3 2" xfId="68" xr:uid="{00000000-0005-0000-0000-00000B010000}"/>
    <cellStyle name="Percent 3 2 2" xfId="403" xr:uid="{00000000-0005-0000-0000-00000C010000}"/>
    <cellStyle name="Percent 3 3" xfId="69" xr:uid="{00000000-0005-0000-0000-00000D010000}"/>
    <cellStyle name="Percent 3 3 2" xfId="404" xr:uid="{00000000-0005-0000-0000-00000E010000}"/>
    <cellStyle name="Percent 3 4" xfId="480" xr:uid="{00000000-0005-0000-0000-00000F010000}"/>
    <cellStyle name="Percent 4" xfId="350" xr:uid="{00000000-0005-0000-0000-000010010000}"/>
    <cellStyle name="Percent 4 2" xfId="70" xr:uid="{00000000-0005-0000-0000-000011010000}"/>
    <cellStyle name="Percent 4 2 2" xfId="405" xr:uid="{00000000-0005-0000-0000-000012010000}"/>
    <cellStyle name="Percent 4 3" xfId="71" xr:uid="{00000000-0005-0000-0000-000013010000}"/>
    <cellStyle name="Percent 4 3 2" xfId="406" xr:uid="{00000000-0005-0000-0000-000014010000}"/>
    <cellStyle name="Percent 4 4" xfId="481" xr:uid="{00000000-0005-0000-0000-000015010000}"/>
    <cellStyle name="Percent 5" xfId="72" xr:uid="{00000000-0005-0000-0000-000016010000}"/>
    <cellStyle name="Percent 5 2" xfId="407" xr:uid="{00000000-0005-0000-0000-000017010000}"/>
    <cellStyle name="Percent 6" xfId="73" xr:uid="{00000000-0005-0000-0000-000018010000}"/>
    <cellStyle name="Percent 6 2" xfId="408" xr:uid="{00000000-0005-0000-0000-000019010000}"/>
    <cellStyle name="Percent 7" xfId="74" xr:uid="{00000000-0005-0000-0000-00001A010000}"/>
    <cellStyle name="Percent 7 2" xfId="409" xr:uid="{00000000-0005-0000-0000-00001B010000}"/>
    <cellStyle name="Percent 8" xfId="75" xr:uid="{00000000-0005-0000-0000-00001C010000}"/>
    <cellStyle name="Percent 8 2" xfId="410" xr:uid="{00000000-0005-0000-0000-00001D010000}"/>
    <cellStyle name="PSChar" xfId="76" xr:uid="{00000000-0005-0000-0000-00001E010000}"/>
    <cellStyle name="PSChar 10" xfId="77" xr:uid="{00000000-0005-0000-0000-00001F010000}"/>
    <cellStyle name="PSChar 10 2" xfId="78" xr:uid="{00000000-0005-0000-0000-000020010000}"/>
    <cellStyle name="PSChar 10 3" xfId="79" xr:uid="{00000000-0005-0000-0000-000021010000}"/>
    <cellStyle name="PSChar 10 4" xfId="80" xr:uid="{00000000-0005-0000-0000-000022010000}"/>
    <cellStyle name="PSChar 11" xfId="81" xr:uid="{00000000-0005-0000-0000-000023010000}"/>
    <cellStyle name="PSChar 12" xfId="82" xr:uid="{00000000-0005-0000-0000-000024010000}"/>
    <cellStyle name="PSChar 13" xfId="83" xr:uid="{00000000-0005-0000-0000-000025010000}"/>
    <cellStyle name="PSChar 14" xfId="84" xr:uid="{00000000-0005-0000-0000-000026010000}"/>
    <cellStyle name="PSChar 15" xfId="85" xr:uid="{00000000-0005-0000-0000-000027010000}"/>
    <cellStyle name="PSChar 16" xfId="86" xr:uid="{00000000-0005-0000-0000-000028010000}"/>
    <cellStyle name="PSChar 17" xfId="87" xr:uid="{00000000-0005-0000-0000-000029010000}"/>
    <cellStyle name="PSChar 18" xfId="88" xr:uid="{00000000-0005-0000-0000-00002A010000}"/>
    <cellStyle name="PSChar 19" xfId="89" xr:uid="{00000000-0005-0000-0000-00002B010000}"/>
    <cellStyle name="PSChar 2" xfId="90" xr:uid="{00000000-0005-0000-0000-00002C010000}"/>
    <cellStyle name="PSChar 20" xfId="91" xr:uid="{00000000-0005-0000-0000-00002D010000}"/>
    <cellStyle name="PSChar 21" xfId="92" xr:uid="{00000000-0005-0000-0000-00002E010000}"/>
    <cellStyle name="PSChar 22" xfId="93" xr:uid="{00000000-0005-0000-0000-00002F010000}"/>
    <cellStyle name="PSChar 23" xfId="94" xr:uid="{00000000-0005-0000-0000-000030010000}"/>
    <cellStyle name="PSChar 24" xfId="95" xr:uid="{00000000-0005-0000-0000-000031010000}"/>
    <cellStyle name="PSChar 25" xfId="96" xr:uid="{00000000-0005-0000-0000-000032010000}"/>
    <cellStyle name="PSChar 26" xfId="97" xr:uid="{00000000-0005-0000-0000-000033010000}"/>
    <cellStyle name="PSChar 27" xfId="98" xr:uid="{00000000-0005-0000-0000-000034010000}"/>
    <cellStyle name="PSChar 3" xfId="99" xr:uid="{00000000-0005-0000-0000-000035010000}"/>
    <cellStyle name="PSChar 4" xfId="100" xr:uid="{00000000-0005-0000-0000-000036010000}"/>
    <cellStyle name="PSChar 5" xfId="101" xr:uid="{00000000-0005-0000-0000-000037010000}"/>
    <cellStyle name="PSChar 6" xfId="102" xr:uid="{00000000-0005-0000-0000-000038010000}"/>
    <cellStyle name="PSChar 7" xfId="103" xr:uid="{00000000-0005-0000-0000-000039010000}"/>
    <cellStyle name="PSChar 8" xfId="104" xr:uid="{00000000-0005-0000-0000-00003A010000}"/>
    <cellStyle name="PSChar 9" xfId="105" xr:uid="{00000000-0005-0000-0000-00003B010000}"/>
    <cellStyle name="PSChar 9 2" xfId="106" xr:uid="{00000000-0005-0000-0000-00003C010000}"/>
    <cellStyle name="PSChar 9 3" xfId="107" xr:uid="{00000000-0005-0000-0000-00003D010000}"/>
    <cellStyle name="PSChar 9 4" xfId="108" xr:uid="{00000000-0005-0000-0000-00003E010000}"/>
    <cellStyle name="PSDate" xfId="109" xr:uid="{00000000-0005-0000-0000-00003F010000}"/>
    <cellStyle name="PSDate 10" xfId="110" xr:uid="{00000000-0005-0000-0000-000040010000}"/>
    <cellStyle name="PSDate 10 2" xfId="111" xr:uid="{00000000-0005-0000-0000-000041010000}"/>
    <cellStyle name="PSDate 10 3" xfId="112" xr:uid="{00000000-0005-0000-0000-000042010000}"/>
    <cellStyle name="PSDate 10 4" xfId="113" xr:uid="{00000000-0005-0000-0000-000043010000}"/>
    <cellStyle name="PSDate 11" xfId="114" xr:uid="{00000000-0005-0000-0000-000044010000}"/>
    <cellStyle name="PSDate 12" xfId="115" xr:uid="{00000000-0005-0000-0000-000045010000}"/>
    <cellStyle name="PSDate 13" xfId="116" xr:uid="{00000000-0005-0000-0000-000046010000}"/>
    <cellStyle name="PSDate 14" xfId="117" xr:uid="{00000000-0005-0000-0000-000047010000}"/>
    <cellStyle name="PSDate 15" xfId="118" xr:uid="{00000000-0005-0000-0000-000048010000}"/>
    <cellStyle name="PSDate 16" xfId="119" xr:uid="{00000000-0005-0000-0000-000049010000}"/>
    <cellStyle name="PSDate 17" xfId="120" xr:uid="{00000000-0005-0000-0000-00004A010000}"/>
    <cellStyle name="PSDate 18" xfId="121" xr:uid="{00000000-0005-0000-0000-00004B010000}"/>
    <cellStyle name="PSDate 19" xfId="122" xr:uid="{00000000-0005-0000-0000-00004C010000}"/>
    <cellStyle name="PSDate 2" xfId="123" xr:uid="{00000000-0005-0000-0000-00004D010000}"/>
    <cellStyle name="PSDate 20" xfId="124" xr:uid="{00000000-0005-0000-0000-00004E010000}"/>
    <cellStyle name="PSDate 21" xfId="125" xr:uid="{00000000-0005-0000-0000-00004F010000}"/>
    <cellStyle name="PSDate 22" xfId="126" xr:uid="{00000000-0005-0000-0000-000050010000}"/>
    <cellStyle name="PSDate 23" xfId="127" xr:uid="{00000000-0005-0000-0000-000051010000}"/>
    <cellStyle name="PSDate 24" xfId="128" xr:uid="{00000000-0005-0000-0000-000052010000}"/>
    <cellStyle name="PSDate 25" xfId="129" xr:uid="{00000000-0005-0000-0000-000053010000}"/>
    <cellStyle name="PSDate 26" xfId="130" xr:uid="{00000000-0005-0000-0000-000054010000}"/>
    <cellStyle name="PSDate 27" xfId="131" xr:uid="{00000000-0005-0000-0000-000055010000}"/>
    <cellStyle name="PSDate 3" xfId="132" xr:uid="{00000000-0005-0000-0000-000056010000}"/>
    <cellStyle name="PSDate 4" xfId="133" xr:uid="{00000000-0005-0000-0000-000057010000}"/>
    <cellStyle name="PSDate 5" xfId="134" xr:uid="{00000000-0005-0000-0000-000058010000}"/>
    <cellStyle name="PSDate 6" xfId="135" xr:uid="{00000000-0005-0000-0000-000059010000}"/>
    <cellStyle name="PSDate 7" xfId="136" xr:uid="{00000000-0005-0000-0000-00005A010000}"/>
    <cellStyle name="PSDate 8" xfId="137" xr:uid="{00000000-0005-0000-0000-00005B010000}"/>
    <cellStyle name="PSDate 9" xfId="138" xr:uid="{00000000-0005-0000-0000-00005C010000}"/>
    <cellStyle name="PSDate 9 2" xfId="139" xr:uid="{00000000-0005-0000-0000-00005D010000}"/>
    <cellStyle name="PSDate 9 3" xfId="140" xr:uid="{00000000-0005-0000-0000-00005E010000}"/>
    <cellStyle name="PSDate 9 4" xfId="141" xr:uid="{00000000-0005-0000-0000-00005F010000}"/>
    <cellStyle name="PSDec" xfId="142" xr:uid="{00000000-0005-0000-0000-000060010000}"/>
    <cellStyle name="PSDec 10" xfId="143" xr:uid="{00000000-0005-0000-0000-000061010000}"/>
    <cellStyle name="PSDec 10 2" xfId="144" xr:uid="{00000000-0005-0000-0000-000062010000}"/>
    <cellStyle name="PSDec 10 3" xfId="145" xr:uid="{00000000-0005-0000-0000-000063010000}"/>
    <cellStyle name="PSDec 10 4" xfId="146" xr:uid="{00000000-0005-0000-0000-000064010000}"/>
    <cellStyle name="PSDec 11" xfId="147" xr:uid="{00000000-0005-0000-0000-000065010000}"/>
    <cellStyle name="PSDec 12" xfId="148" xr:uid="{00000000-0005-0000-0000-000066010000}"/>
    <cellStyle name="PSDec 13" xfId="149" xr:uid="{00000000-0005-0000-0000-000067010000}"/>
    <cellStyle name="PSDec 14" xfId="150" xr:uid="{00000000-0005-0000-0000-000068010000}"/>
    <cellStyle name="PSDec 15" xfId="151" xr:uid="{00000000-0005-0000-0000-000069010000}"/>
    <cellStyle name="PSDec 16" xfId="152" xr:uid="{00000000-0005-0000-0000-00006A010000}"/>
    <cellStyle name="PSDec 17" xfId="153" xr:uid="{00000000-0005-0000-0000-00006B010000}"/>
    <cellStyle name="PSDec 18" xfId="154" xr:uid="{00000000-0005-0000-0000-00006C010000}"/>
    <cellStyle name="PSDec 19" xfId="155" xr:uid="{00000000-0005-0000-0000-00006D010000}"/>
    <cellStyle name="PSDec 2" xfId="156" xr:uid="{00000000-0005-0000-0000-00006E010000}"/>
    <cellStyle name="PSDec 20" xfId="157" xr:uid="{00000000-0005-0000-0000-00006F010000}"/>
    <cellStyle name="PSDec 21" xfId="158" xr:uid="{00000000-0005-0000-0000-000070010000}"/>
    <cellStyle name="PSDec 22" xfId="159" xr:uid="{00000000-0005-0000-0000-000071010000}"/>
    <cellStyle name="PSDec 23" xfId="160" xr:uid="{00000000-0005-0000-0000-000072010000}"/>
    <cellStyle name="PSDec 24" xfId="161" xr:uid="{00000000-0005-0000-0000-000073010000}"/>
    <cellStyle name="PSDec 25" xfId="162" xr:uid="{00000000-0005-0000-0000-000074010000}"/>
    <cellStyle name="PSDec 26" xfId="163" xr:uid="{00000000-0005-0000-0000-000075010000}"/>
    <cellStyle name="PSDec 27" xfId="164" xr:uid="{00000000-0005-0000-0000-000076010000}"/>
    <cellStyle name="PSDec 3" xfId="165" xr:uid="{00000000-0005-0000-0000-000077010000}"/>
    <cellStyle name="PSDec 4" xfId="166" xr:uid="{00000000-0005-0000-0000-000078010000}"/>
    <cellStyle name="PSDec 5" xfId="167" xr:uid="{00000000-0005-0000-0000-000079010000}"/>
    <cellStyle name="PSDec 6" xfId="168" xr:uid="{00000000-0005-0000-0000-00007A010000}"/>
    <cellStyle name="PSDec 7" xfId="169" xr:uid="{00000000-0005-0000-0000-00007B010000}"/>
    <cellStyle name="PSDec 8" xfId="170" xr:uid="{00000000-0005-0000-0000-00007C010000}"/>
    <cellStyle name="PSDec 9" xfId="171" xr:uid="{00000000-0005-0000-0000-00007D010000}"/>
    <cellStyle name="PSDec 9 2" xfId="172" xr:uid="{00000000-0005-0000-0000-00007E010000}"/>
    <cellStyle name="PSDec 9 3" xfId="173" xr:uid="{00000000-0005-0000-0000-00007F010000}"/>
    <cellStyle name="PSDec 9 4" xfId="174" xr:uid="{00000000-0005-0000-0000-000080010000}"/>
    <cellStyle name="PSHeading" xfId="175" xr:uid="{00000000-0005-0000-0000-000081010000}"/>
    <cellStyle name="PSHeading 10" xfId="176" xr:uid="{00000000-0005-0000-0000-000082010000}"/>
    <cellStyle name="PSHeading 10 2" xfId="177" xr:uid="{00000000-0005-0000-0000-000083010000}"/>
    <cellStyle name="PSHeading 10 3" xfId="178" xr:uid="{00000000-0005-0000-0000-000084010000}"/>
    <cellStyle name="PSHeading 10 4" xfId="179" xr:uid="{00000000-0005-0000-0000-000085010000}"/>
    <cellStyle name="PSHeading 11" xfId="180" xr:uid="{00000000-0005-0000-0000-000086010000}"/>
    <cellStyle name="PSHeading 12" xfId="181" xr:uid="{00000000-0005-0000-0000-000087010000}"/>
    <cellStyle name="PSHeading 13" xfId="182" xr:uid="{00000000-0005-0000-0000-000088010000}"/>
    <cellStyle name="PSHeading 14" xfId="183" xr:uid="{00000000-0005-0000-0000-000089010000}"/>
    <cellStyle name="PSHeading 15" xfId="184" xr:uid="{00000000-0005-0000-0000-00008A010000}"/>
    <cellStyle name="PSHeading 16" xfId="185" xr:uid="{00000000-0005-0000-0000-00008B010000}"/>
    <cellStyle name="PSHeading 17" xfId="186" xr:uid="{00000000-0005-0000-0000-00008C010000}"/>
    <cellStyle name="PSHeading 18" xfId="187" xr:uid="{00000000-0005-0000-0000-00008D010000}"/>
    <cellStyle name="PSHeading 19" xfId="188" xr:uid="{00000000-0005-0000-0000-00008E010000}"/>
    <cellStyle name="PSHeading 2" xfId="189" xr:uid="{00000000-0005-0000-0000-00008F010000}"/>
    <cellStyle name="PSHeading 20" xfId="190" xr:uid="{00000000-0005-0000-0000-000090010000}"/>
    <cellStyle name="PSHeading 21" xfId="191" xr:uid="{00000000-0005-0000-0000-000091010000}"/>
    <cellStyle name="PSHeading 22" xfId="192" xr:uid="{00000000-0005-0000-0000-000092010000}"/>
    <cellStyle name="PSHeading 23" xfId="193" xr:uid="{00000000-0005-0000-0000-000093010000}"/>
    <cellStyle name="PSHeading 24" xfId="194" xr:uid="{00000000-0005-0000-0000-000094010000}"/>
    <cellStyle name="PSHeading 25" xfId="195" xr:uid="{00000000-0005-0000-0000-000095010000}"/>
    <cellStyle name="PSHeading 26" xfId="196" xr:uid="{00000000-0005-0000-0000-000096010000}"/>
    <cellStyle name="PSHeading 27" xfId="197" xr:uid="{00000000-0005-0000-0000-000097010000}"/>
    <cellStyle name="PSHeading 3" xfId="198" xr:uid="{00000000-0005-0000-0000-000098010000}"/>
    <cellStyle name="PSHeading 4" xfId="199" xr:uid="{00000000-0005-0000-0000-000099010000}"/>
    <cellStyle name="PSHeading 5" xfId="200" xr:uid="{00000000-0005-0000-0000-00009A010000}"/>
    <cellStyle name="PSHeading 6" xfId="201" xr:uid="{00000000-0005-0000-0000-00009B010000}"/>
    <cellStyle name="PSHeading 7" xfId="202" xr:uid="{00000000-0005-0000-0000-00009C010000}"/>
    <cellStyle name="PSHeading 8" xfId="203" xr:uid="{00000000-0005-0000-0000-00009D010000}"/>
    <cellStyle name="PSHeading 9" xfId="204" xr:uid="{00000000-0005-0000-0000-00009E010000}"/>
    <cellStyle name="PSHeading 9 2" xfId="205" xr:uid="{00000000-0005-0000-0000-00009F010000}"/>
    <cellStyle name="PSHeading 9 3" xfId="206" xr:uid="{00000000-0005-0000-0000-0000A0010000}"/>
    <cellStyle name="PSHeading 9 4" xfId="207" xr:uid="{00000000-0005-0000-0000-0000A1010000}"/>
    <cellStyle name="PSHeading_5705 5706 5805" xfId="208" xr:uid="{00000000-0005-0000-0000-0000A2010000}"/>
    <cellStyle name="PSInt" xfId="209" xr:uid="{00000000-0005-0000-0000-0000A3010000}"/>
    <cellStyle name="PSInt 10" xfId="210" xr:uid="{00000000-0005-0000-0000-0000A4010000}"/>
    <cellStyle name="PSInt 10 2" xfId="211" xr:uid="{00000000-0005-0000-0000-0000A5010000}"/>
    <cellStyle name="PSInt 10 3" xfId="212" xr:uid="{00000000-0005-0000-0000-0000A6010000}"/>
    <cellStyle name="PSInt 10 4" xfId="213" xr:uid="{00000000-0005-0000-0000-0000A7010000}"/>
    <cellStyle name="PSInt 11" xfId="214" xr:uid="{00000000-0005-0000-0000-0000A8010000}"/>
    <cellStyle name="PSInt 12" xfId="215" xr:uid="{00000000-0005-0000-0000-0000A9010000}"/>
    <cellStyle name="PSInt 13" xfId="216" xr:uid="{00000000-0005-0000-0000-0000AA010000}"/>
    <cellStyle name="PSInt 14" xfId="217" xr:uid="{00000000-0005-0000-0000-0000AB010000}"/>
    <cellStyle name="PSInt 15" xfId="218" xr:uid="{00000000-0005-0000-0000-0000AC010000}"/>
    <cellStyle name="PSInt 16" xfId="219" xr:uid="{00000000-0005-0000-0000-0000AD010000}"/>
    <cellStyle name="PSInt 17" xfId="220" xr:uid="{00000000-0005-0000-0000-0000AE010000}"/>
    <cellStyle name="PSInt 18" xfId="221" xr:uid="{00000000-0005-0000-0000-0000AF010000}"/>
    <cellStyle name="PSInt 19" xfId="222" xr:uid="{00000000-0005-0000-0000-0000B0010000}"/>
    <cellStyle name="PSInt 2" xfId="223" xr:uid="{00000000-0005-0000-0000-0000B1010000}"/>
    <cellStyle name="PSInt 20" xfId="224" xr:uid="{00000000-0005-0000-0000-0000B2010000}"/>
    <cellStyle name="PSInt 21" xfId="225" xr:uid="{00000000-0005-0000-0000-0000B3010000}"/>
    <cellStyle name="PSInt 22" xfId="226" xr:uid="{00000000-0005-0000-0000-0000B4010000}"/>
    <cellStyle name="PSInt 23" xfId="227" xr:uid="{00000000-0005-0000-0000-0000B5010000}"/>
    <cellStyle name="PSInt 24" xfId="228" xr:uid="{00000000-0005-0000-0000-0000B6010000}"/>
    <cellStyle name="PSInt 25" xfId="229" xr:uid="{00000000-0005-0000-0000-0000B7010000}"/>
    <cellStyle name="PSInt 26" xfId="230" xr:uid="{00000000-0005-0000-0000-0000B8010000}"/>
    <cellStyle name="PSInt 27" xfId="231" xr:uid="{00000000-0005-0000-0000-0000B9010000}"/>
    <cellStyle name="PSInt 3" xfId="232" xr:uid="{00000000-0005-0000-0000-0000BA010000}"/>
    <cellStyle name="PSInt 4" xfId="233" xr:uid="{00000000-0005-0000-0000-0000BB010000}"/>
    <cellStyle name="PSInt 5" xfId="234" xr:uid="{00000000-0005-0000-0000-0000BC010000}"/>
    <cellStyle name="PSInt 6" xfId="235" xr:uid="{00000000-0005-0000-0000-0000BD010000}"/>
    <cellStyle name="PSInt 7" xfId="236" xr:uid="{00000000-0005-0000-0000-0000BE010000}"/>
    <cellStyle name="PSInt 8" xfId="237" xr:uid="{00000000-0005-0000-0000-0000BF010000}"/>
    <cellStyle name="PSInt 9" xfId="238" xr:uid="{00000000-0005-0000-0000-0000C0010000}"/>
    <cellStyle name="PSInt 9 2" xfId="239" xr:uid="{00000000-0005-0000-0000-0000C1010000}"/>
    <cellStyle name="PSInt 9 3" xfId="240" xr:uid="{00000000-0005-0000-0000-0000C2010000}"/>
    <cellStyle name="PSInt 9 4" xfId="241" xr:uid="{00000000-0005-0000-0000-0000C3010000}"/>
    <cellStyle name="PSSpacer" xfId="242" xr:uid="{00000000-0005-0000-0000-0000C4010000}"/>
    <cellStyle name="PSSpacer 10" xfId="243" xr:uid="{00000000-0005-0000-0000-0000C5010000}"/>
    <cellStyle name="PSSpacer 10 2" xfId="244" xr:uid="{00000000-0005-0000-0000-0000C6010000}"/>
    <cellStyle name="PSSpacer 10 3" xfId="245" xr:uid="{00000000-0005-0000-0000-0000C7010000}"/>
    <cellStyle name="PSSpacer 10 4" xfId="246" xr:uid="{00000000-0005-0000-0000-0000C8010000}"/>
    <cellStyle name="PSSpacer 11" xfId="247" xr:uid="{00000000-0005-0000-0000-0000C9010000}"/>
    <cellStyle name="PSSpacer 12" xfId="248" xr:uid="{00000000-0005-0000-0000-0000CA010000}"/>
    <cellStyle name="PSSpacer 13" xfId="249" xr:uid="{00000000-0005-0000-0000-0000CB010000}"/>
    <cellStyle name="PSSpacer 14" xfId="250" xr:uid="{00000000-0005-0000-0000-0000CC010000}"/>
    <cellStyle name="PSSpacer 15" xfId="251" xr:uid="{00000000-0005-0000-0000-0000CD010000}"/>
    <cellStyle name="PSSpacer 16" xfId="252" xr:uid="{00000000-0005-0000-0000-0000CE010000}"/>
    <cellStyle name="PSSpacer 17" xfId="253" xr:uid="{00000000-0005-0000-0000-0000CF010000}"/>
    <cellStyle name="PSSpacer 18" xfId="254" xr:uid="{00000000-0005-0000-0000-0000D0010000}"/>
    <cellStyle name="PSSpacer 19" xfId="255" xr:uid="{00000000-0005-0000-0000-0000D1010000}"/>
    <cellStyle name="PSSpacer 2" xfId="256" xr:uid="{00000000-0005-0000-0000-0000D2010000}"/>
    <cellStyle name="PSSpacer 20" xfId="257" xr:uid="{00000000-0005-0000-0000-0000D3010000}"/>
    <cellStyle name="PSSpacer 21" xfId="258" xr:uid="{00000000-0005-0000-0000-0000D4010000}"/>
    <cellStyle name="PSSpacer 22" xfId="259" xr:uid="{00000000-0005-0000-0000-0000D5010000}"/>
    <cellStyle name="PSSpacer 23" xfId="260" xr:uid="{00000000-0005-0000-0000-0000D6010000}"/>
    <cellStyle name="PSSpacer 24" xfId="261" xr:uid="{00000000-0005-0000-0000-0000D7010000}"/>
    <cellStyle name="PSSpacer 25" xfId="262" xr:uid="{00000000-0005-0000-0000-0000D8010000}"/>
    <cellStyle name="PSSpacer 26" xfId="263" xr:uid="{00000000-0005-0000-0000-0000D9010000}"/>
    <cellStyle name="PSSpacer 27" xfId="264" xr:uid="{00000000-0005-0000-0000-0000DA010000}"/>
    <cellStyle name="PSSpacer 3" xfId="265" xr:uid="{00000000-0005-0000-0000-0000DB010000}"/>
    <cellStyle name="PSSpacer 4" xfId="266" xr:uid="{00000000-0005-0000-0000-0000DC010000}"/>
    <cellStyle name="PSSpacer 5" xfId="267" xr:uid="{00000000-0005-0000-0000-0000DD010000}"/>
    <cellStyle name="PSSpacer 6" xfId="268" xr:uid="{00000000-0005-0000-0000-0000DE010000}"/>
    <cellStyle name="PSSpacer 7" xfId="269" xr:uid="{00000000-0005-0000-0000-0000DF010000}"/>
    <cellStyle name="PSSpacer 8" xfId="270" xr:uid="{00000000-0005-0000-0000-0000E0010000}"/>
    <cellStyle name="PSSpacer 9" xfId="271" xr:uid="{00000000-0005-0000-0000-0000E1010000}"/>
    <cellStyle name="PSSpacer 9 2" xfId="272" xr:uid="{00000000-0005-0000-0000-0000E2010000}"/>
    <cellStyle name="PSSpacer 9 3" xfId="273" xr:uid="{00000000-0005-0000-0000-0000E3010000}"/>
    <cellStyle name="PSSpacer 9 4" xfId="274" xr:uid="{00000000-0005-0000-0000-0000E4010000}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6"/>
  <sheetViews>
    <sheetView tabSelected="1" zoomScaleNormal="100" workbookViewId="0"/>
  </sheetViews>
  <sheetFormatPr defaultColWidth="9.140625" defaultRowHeight="12.75" x14ac:dyDescent="0.2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4" style="9" bestFit="1" customWidth="1"/>
    <col min="6" max="6" width="2.42578125" style="10" customWidth="1"/>
    <col min="7" max="7" width="14" style="9" bestFit="1" customWidth="1"/>
    <col min="8" max="16384" width="9.140625" style="1"/>
  </cols>
  <sheetData>
    <row r="1" spans="1:9" ht="18" x14ac:dyDescent="0.25">
      <c r="A1" s="8" t="s">
        <v>110</v>
      </c>
      <c r="B1" s="2"/>
      <c r="C1" s="2"/>
      <c r="D1" s="2"/>
      <c r="E1" s="11"/>
      <c r="F1" s="22"/>
      <c r="G1" s="22"/>
    </row>
    <row r="2" spans="1:9" ht="18" x14ac:dyDescent="0.25">
      <c r="A2" s="5" t="s">
        <v>100</v>
      </c>
      <c r="B2" s="7"/>
      <c r="C2" s="5"/>
      <c r="D2" s="5"/>
      <c r="E2" s="28">
        <v>43281</v>
      </c>
      <c r="F2" s="21"/>
      <c r="G2" s="28">
        <v>42916</v>
      </c>
    </row>
    <row r="3" spans="1:9" x14ac:dyDescent="0.2">
      <c r="F3" s="9"/>
    </row>
    <row r="4" spans="1:9" x14ac:dyDescent="0.2">
      <c r="B4" s="6" t="s">
        <v>0</v>
      </c>
      <c r="F4" s="9"/>
    </row>
    <row r="5" spans="1:9" x14ac:dyDescent="0.2">
      <c r="B5" s="1" t="s">
        <v>22</v>
      </c>
      <c r="F5" s="9"/>
    </row>
    <row r="6" spans="1:9" ht="12.75" customHeight="1" x14ac:dyDescent="0.2">
      <c r="C6" s="1" t="s">
        <v>1</v>
      </c>
      <c r="E6" s="9">
        <v>37443655.170000002</v>
      </c>
      <c r="F6" s="9"/>
      <c r="G6" s="9">
        <v>31594871.859999996</v>
      </c>
    </row>
    <row r="7" spans="1:9" x14ac:dyDescent="0.2">
      <c r="C7" s="1" t="s">
        <v>2</v>
      </c>
      <c r="E7" s="9">
        <v>6235632.3100000005</v>
      </c>
      <c r="F7" s="9"/>
      <c r="G7" s="9">
        <v>6112449.7199999997</v>
      </c>
    </row>
    <row r="8" spans="1:9" x14ac:dyDescent="0.2">
      <c r="C8" s="1" t="s">
        <v>3</v>
      </c>
      <c r="E8" s="9">
        <v>598779.32000000007</v>
      </c>
      <c r="F8" s="9"/>
      <c r="G8" s="9">
        <v>367416.01</v>
      </c>
    </row>
    <row r="9" spans="1:9" x14ac:dyDescent="0.2">
      <c r="C9" s="1" t="s">
        <v>4</v>
      </c>
      <c r="E9" s="22">
        <f>-52544.04</f>
        <v>-52544.04</v>
      </c>
      <c r="F9" s="9"/>
      <c r="G9" s="22">
        <v>46016.28</v>
      </c>
      <c r="I9" s="24"/>
    </row>
    <row r="10" spans="1:9" x14ac:dyDescent="0.2">
      <c r="D10" s="1" t="s">
        <v>5</v>
      </c>
      <c r="E10" s="9">
        <f>+SUM(E6:E9)</f>
        <v>44225522.760000005</v>
      </c>
      <c r="F10" s="9"/>
      <c r="G10" s="9">
        <f>+SUM(G6:G9)</f>
        <v>38120753.869999997</v>
      </c>
    </row>
    <row r="11" spans="1:9" x14ac:dyDescent="0.2">
      <c r="F11" s="9"/>
    </row>
    <row r="12" spans="1:9" x14ac:dyDescent="0.2">
      <c r="B12" s="1" t="s">
        <v>6</v>
      </c>
      <c r="F12" s="9"/>
    </row>
    <row r="13" spans="1:9" x14ac:dyDescent="0.2">
      <c r="C13" s="1" t="s">
        <v>7</v>
      </c>
      <c r="E13" s="9">
        <v>7349549.2400000002</v>
      </c>
      <c r="F13" s="9"/>
      <c r="G13" s="9">
        <v>10809301.120000001</v>
      </c>
    </row>
    <row r="14" spans="1:9" x14ac:dyDescent="0.2">
      <c r="C14" s="24" t="s">
        <v>101</v>
      </c>
      <c r="D14" s="51"/>
      <c r="E14" s="9">
        <v>28443399.890000001</v>
      </c>
      <c r="F14" s="9"/>
      <c r="G14" s="9">
        <v>29035377.75</v>
      </c>
    </row>
    <row r="15" spans="1:9" x14ac:dyDescent="0.2">
      <c r="C15" s="24" t="s">
        <v>102</v>
      </c>
      <c r="E15" s="9">
        <v>12329081.32</v>
      </c>
      <c r="F15" s="9"/>
      <c r="G15" s="9">
        <v>0</v>
      </c>
    </row>
    <row r="16" spans="1:9" x14ac:dyDescent="0.2">
      <c r="D16" s="1" t="s">
        <v>8</v>
      </c>
      <c r="E16" s="50">
        <f>+SUM(E13:E15)</f>
        <v>48122030.450000003</v>
      </c>
      <c r="F16" s="9"/>
      <c r="G16" s="50">
        <f>+SUM(G13:G15)</f>
        <v>39844678.870000005</v>
      </c>
    </row>
    <row r="17" spans="2:7" s="6" customFormat="1" x14ac:dyDescent="0.2">
      <c r="D17" s="6" t="s">
        <v>9</v>
      </c>
      <c r="E17" s="22">
        <f>+E10+E16</f>
        <v>92347553.210000008</v>
      </c>
      <c r="F17" s="9"/>
      <c r="G17" s="22">
        <f>+G10+G16</f>
        <v>77965432.74000001</v>
      </c>
    </row>
    <row r="18" spans="2:7" x14ac:dyDescent="0.2">
      <c r="F18" s="9"/>
    </row>
    <row r="19" spans="2:7" x14ac:dyDescent="0.2">
      <c r="B19" s="20" t="s">
        <v>90</v>
      </c>
      <c r="C19" s="40"/>
      <c r="D19" s="40"/>
      <c r="E19" s="45">
        <v>21734493.280000001</v>
      </c>
      <c r="F19" s="9"/>
      <c r="G19" s="45">
        <v>24528519.5</v>
      </c>
    </row>
    <row r="20" spans="2:7" x14ac:dyDescent="0.2">
      <c r="F20" s="9"/>
    </row>
    <row r="21" spans="2:7" x14ac:dyDescent="0.2">
      <c r="B21" s="6" t="s">
        <v>10</v>
      </c>
      <c r="F21" s="9"/>
    </row>
    <row r="22" spans="2:7" x14ac:dyDescent="0.2">
      <c r="B22" s="1" t="s">
        <v>11</v>
      </c>
      <c r="F22" s="9"/>
    </row>
    <row r="23" spans="2:7" x14ac:dyDescent="0.2">
      <c r="C23" s="1" t="s">
        <v>12</v>
      </c>
      <c r="E23" s="9">
        <f>3366857.05</f>
        <v>3366857.05</v>
      </c>
      <c r="F23" s="9"/>
      <c r="G23" s="9">
        <v>5026548.4400000013</v>
      </c>
    </row>
    <row r="24" spans="2:7" x14ac:dyDescent="0.2">
      <c r="C24" s="1" t="s">
        <v>13</v>
      </c>
      <c r="E24" s="9">
        <v>334414.27</v>
      </c>
      <c r="F24" s="9"/>
      <c r="G24" s="9">
        <v>386186.69</v>
      </c>
    </row>
    <row r="25" spans="2:7" x14ac:dyDescent="0.2">
      <c r="C25" s="1" t="s">
        <v>40</v>
      </c>
      <c r="E25" s="9">
        <v>2892704.55</v>
      </c>
      <c r="F25" s="9"/>
      <c r="G25" s="9">
        <v>3293983.03</v>
      </c>
    </row>
    <row r="26" spans="2:7" x14ac:dyDescent="0.2">
      <c r="C26" s="1" t="s">
        <v>14</v>
      </c>
      <c r="E26" s="22">
        <v>3190526.33</v>
      </c>
      <c r="F26" s="9"/>
      <c r="G26" s="22">
        <v>3430680.23</v>
      </c>
    </row>
    <row r="27" spans="2:7" x14ac:dyDescent="0.2">
      <c r="D27" s="1" t="s">
        <v>15</v>
      </c>
      <c r="E27" s="9">
        <f>+SUM(E23:E26)</f>
        <v>9784502.1999999993</v>
      </c>
      <c r="F27" s="9"/>
      <c r="G27" s="9">
        <f>+SUM(G23:G26)</f>
        <v>12137398.390000002</v>
      </c>
    </row>
    <row r="28" spans="2:7" x14ac:dyDescent="0.2">
      <c r="F28" s="9"/>
    </row>
    <row r="29" spans="2:7" x14ac:dyDescent="0.2">
      <c r="B29" s="1" t="s">
        <v>16</v>
      </c>
      <c r="F29" s="9"/>
    </row>
    <row r="30" spans="2:7" x14ac:dyDescent="0.2">
      <c r="C30" s="1" t="s">
        <v>13</v>
      </c>
      <c r="E30" s="9">
        <v>5003158.03</v>
      </c>
      <c r="F30" s="9"/>
      <c r="G30" s="9">
        <v>4919481.95</v>
      </c>
    </row>
    <row r="31" spans="2:7" s="3" customFormat="1" x14ac:dyDescent="0.2">
      <c r="C31" s="3" t="s">
        <v>14</v>
      </c>
      <c r="E31" s="9">
        <v>2744145.47</v>
      </c>
      <c r="F31" s="9"/>
      <c r="G31" s="9">
        <v>3139253.86</v>
      </c>
    </row>
    <row r="32" spans="2:7" s="3" customFormat="1" x14ac:dyDescent="0.2">
      <c r="C32" s="24" t="s">
        <v>91</v>
      </c>
      <c r="D32" s="1"/>
      <c r="E32" s="9">
        <v>15770509.369999999</v>
      </c>
      <c r="F32" s="9"/>
      <c r="G32" s="9">
        <v>8546061.6699999999</v>
      </c>
    </row>
    <row r="33" spans="2:7" x14ac:dyDescent="0.2">
      <c r="C33" s="24" t="s">
        <v>95</v>
      </c>
      <c r="E33" s="22">
        <v>0</v>
      </c>
      <c r="F33" s="9"/>
      <c r="G33" s="22">
        <v>3773716.06</v>
      </c>
    </row>
    <row r="34" spans="2:7" x14ac:dyDescent="0.2">
      <c r="D34" s="1" t="s">
        <v>17</v>
      </c>
      <c r="E34" s="22">
        <f>+SUM(E30:E33)</f>
        <v>23517812.869999997</v>
      </c>
      <c r="F34" s="9"/>
      <c r="G34" s="22">
        <f>+SUM(G30:G33)</f>
        <v>20378513.539999999</v>
      </c>
    </row>
    <row r="35" spans="2:7" s="6" customFormat="1" x14ac:dyDescent="0.2">
      <c r="D35" s="6" t="s">
        <v>18</v>
      </c>
      <c r="E35" s="22">
        <f>+E34+E27</f>
        <v>33302315.069999997</v>
      </c>
      <c r="F35" s="9"/>
      <c r="G35" s="22">
        <f>+G34+G27</f>
        <v>32515911.93</v>
      </c>
    </row>
    <row r="36" spans="2:7" x14ac:dyDescent="0.2">
      <c r="F36" s="9"/>
    </row>
    <row r="37" spans="2:7" x14ac:dyDescent="0.2">
      <c r="B37" s="6" t="s">
        <v>92</v>
      </c>
      <c r="E37" s="22">
        <v>26235619.02</v>
      </c>
      <c r="F37" s="9"/>
      <c r="G37" s="22">
        <v>11784254.16</v>
      </c>
    </row>
    <row r="38" spans="2:7" x14ac:dyDescent="0.2">
      <c r="F38" s="9"/>
    </row>
    <row r="39" spans="2:7" x14ac:dyDescent="0.2">
      <c r="B39" s="6" t="s">
        <v>42</v>
      </c>
      <c r="F39" s="9"/>
    </row>
    <row r="40" spans="2:7" x14ac:dyDescent="0.2">
      <c r="C40" s="24" t="s">
        <v>44</v>
      </c>
      <c r="E40" s="9">
        <v>23105827.59</v>
      </c>
      <c r="F40" s="9"/>
      <c r="G40" s="9">
        <v>23729709.109999999</v>
      </c>
    </row>
    <row r="41" spans="2:7" x14ac:dyDescent="0.2">
      <c r="C41" s="1" t="s">
        <v>19</v>
      </c>
      <c r="F41" s="9"/>
    </row>
    <row r="42" spans="2:7" x14ac:dyDescent="0.2">
      <c r="D42" s="24" t="s">
        <v>103</v>
      </c>
      <c r="E42" s="9">
        <v>40688.03</v>
      </c>
      <c r="F42" s="9"/>
      <c r="G42" s="9">
        <v>17715970.91</v>
      </c>
    </row>
    <row r="43" spans="2:7" x14ac:dyDescent="0.2">
      <c r="D43" s="24" t="s">
        <v>20</v>
      </c>
      <c r="E43" s="9">
        <v>36041189.689999998</v>
      </c>
      <c r="F43" s="9"/>
      <c r="G43" s="9">
        <v>6660504.1699999999</v>
      </c>
    </row>
    <row r="44" spans="2:7" x14ac:dyDescent="0.2">
      <c r="C44" s="1" t="s">
        <v>21</v>
      </c>
      <c r="E44" s="22">
        <v>-4896991.1999999881</v>
      </c>
      <c r="F44" s="9"/>
      <c r="G44" s="22">
        <v>10087601.95999999</v>
      </c>
    </row>
    <row r="45" spans="2:7" s="6" customFormat="1" ht="13.5" thickBot="1" x14ac:dyDescent="0.25">
      <c r="D45" s="6" t="s">
        <v>43</v>
      </c>
      <c r="E45" s="12">
        <f>+SUM(E40:E44)</f>
        <v>54290714.110000014</v>
      </c>
      <c r="F45" s="9"/>
      <c r="G45" s="12">
        <f>+SUM(G40:G44)</f>
        <v>58193786.149999991</v>
      </c>
    </row>
    <row r="46" spans="2:7" ht="13.5" thickTop="1" x14ac:dyDescent="0.2"/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90"/>
  <sheetViews>
    <sheetView workbookViewId="0"/>
  </sheetViews>
  <sheetFormatPr defaultRowHeight="12.75" x14ac:dyDescent="0.2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5" bestFit="1" customWidth="1"/>
    <col min="6" max="6" width="2" style="25" bestFit="1" customWidth="1"/>
    <col min="7" max="7" width="15" bestFit="1" customWidth="1"/>
    <col min="8" max="8" width="15" style="49" customWidth="1"/>
    <col min="9" max="9" width="9.140625" style="59"/>
  </cols>
  <sheetData>
    <row r="1" spans="1:9" s="1" customFormat="1" ht="18" x14ac:dyDescent="0.25">
      <c r="A1" s="14" t="s">
        <v>86</v>
      </c>
      <c r="B1" s="14"/>
      <c r="C1" s="15"/>
      <c r="D1" s="15"/>
      <c r="E1" s="27"/>
      <c r="F1" s="15"/>
      <c r="G1" s="52"/>
      <c r="H1" s="9"/>
    </row>
    <row r="2" spans="1:9" s="1" customFormat="1" ht="12.75" customHeight="1" x14ac:dyDescent="0.2">
      <c r="A2" s="57" t="s">
        <v>100</v>
      </c>
      <c r="B2" s="57"/>
      <c r="C2" s="57"/>
      <c r="D2" s="57"/>
      <c r="E2" s="30" t="s">
        <v>84</v>
      </c>
      <c r="F2" s="13"/>
      <c r="G2" s="23" t="s">
        <v>84</v>
      </c>
      <c r="H2" s="47"/>
    </row>
    <row r="3" spans="1:9" s="1" customFormat="1" x14ac:dyDescent="0.2">
      <c r="A3" s="58"/>
      <c r="B3" s="58"/>
      <c r="C3" s="58"/>
      <c r="D3" s="58"/>
      <c r="E3" s="43" t="s">
        <v>104</v>
      </c>
      <c r="F3" s="13"/>
      <c r="G3" s="43" t="s">
        <v>97</v>
      </c>
      <c r="H3" s="48"/>
    </row>
    <row r="4" spans="1:9" s="1" customFormat="1" x14ac:dyDescent="0.2">
      <c r="A4" s="16" t="s">
        <v>23</v>
      </c>
      <c r="B4" s="16"/>
      <c r="C4" s="16"/>
      <c r="D4" s="17"/>
      <c r="E4" s="29"/>
      <c r="F4" s="18"/>
      <c r="G4" s="19"/>
      <c r="H4" s="19"/>
    </row>
    <row r="5" spans="1:9" s="1" customFormat="1" x14ac:dyDescent="0.2">
      <c r="A5" s="13"/>
      <c r="B5" s="20" t="s">
        <v>24</v>
      </c>
      <c r="C5" s="13"/>
      <c r="D5" s="13"/>
      <c r="E5" s="25"/>
      <c r="F5" s="13"/>
      <c r="G5" s="9"/>
      <c r="H5" s="9"/>
    </row>
    <row r="6" spans="1:9" s="1" customFormat="1" x14ac:dyDescent="0.2">
      <c r="C6" s="40" t="s">
        <v>52</v>
      </c>
      <c r="E6" s="31">
        <v>8538930.6400000006</v>
      </c>
      <c r="G6" s="9">
        <v>7075519.4800000004</v>
      </c>
      <c r="H6" s="9"/>
    </row>
    <row r="7" spans="1:9" s="1" customFormat="1" x14ac:dyDescent="0.2">
      <c r="C7" s="1" t="s">
        <v>25</v>
      </c>
      <c r="E7" s="31">
        <v>15936308.98</v>
      </c>
      <c r="G7" s="9">
        <v>17264495.509999998</v>
      </c>
      <c r="H7" s="9"/>
    </row>
    <row r="8" spans="1:9" s="1" customFormat="1" x14ac:dyDescent="0.2">
      <c r="C8" s="1" t="s">
        <v>26</v>
      </c>
      <c r="E8" s="32">
        <v>18555484.740000002</v>
      </c>
      <c r="G8" s="9">
        <v>23783907.329999998</v>
      </c>
      <c r="H8" s="9"/>
    </row>
    <row r="9" spans="1:9" s="1" customFormat="1" x14ac:dyDescent="0.2">
      <c r="C9" s="1" t="s">
        <v>27</v>
      </c>
      <c r="E9" s="33">
        <v>19013074.039999999</v>
      </c>
      <c r="G9" s="9">
        <v>15004083.289999999</v>
      </c>
      <c r="H9" s="9"/>
    </row>
    <row r="10" spans="1:9" s="1" customFormat="1" x14ac:dyDescent="0.2">
      <c r="C10" s="24" t="s">
        <v>54</v>
      </c>
      <c r="E10" s="39">
        <v>-24997.25</v>
      </c>
      <c r="G10" s="9">
        <v>32925.269999999553</v>
      </c>
      <c r="H10" s="9"/>
      <c r="I10" s="24"/>
    </row>
    <row r="11" spans="1:9" s="1" customFormat="1" x14ac:dyDescent="0.2">
      <c r="C11" s="1" t="s">
        <v>28</v>
      </c>
      <c r="E11" s="34">
        <v>288444.87</v>
      </c>
      <c r="F11" s="3"/>
      <c r="G11" s="11">
        <v>-561752.27999999991</v>
      </c>
      <c r="H11" s="9"/>
    </row>
    <row r="12" spans="1:9" s="1" customFormat="1" x14ac:dyDescent="0.2">
      <c r="D12" s="6" t="s">
        <v>29</v>
      </c>
      <c r="E12" s="9">
        <f>+SUM(E6:E11)</f>
        <v>62307246.019999996</v>
      </c>
      <c r="F12" s="6"/>
      <c r="G12" s="9">
        <v>62599178.599999994</v>
      </c>
      <c r="H12" s="9"/>
    </row>
    <row r="13" spans="1:9" s="1" customFormat="1" x14ac:dyDescent="0.2">
      <c r="E13" s="25"/>
      <c r="G13" s="9"/>
      <c r="H13" s="9"/>
    </row>
    <row r="14" spans="1:9" s="1" customFormat="1" x14ac:dyDescent="0.2">
      <c r="B14" s="6" t="s">
        <v>30</v>
      </c>
      <c r="E14" s="25"/>
      <c r="G14" s="9"/>
      <c r="H14" s="9"/>
    </row>
    <row r="15" spans="1:9" s="1" customFormat="1" x14ac:dyDescent="0.2">
      <c r="C15" s="1" t="s">
        <v>31</v>
      </c>
      <c r="E15" s="35">
        <v>91457745.849999994</v>
      </c>
      <c r="G15" s="9">
        <v>97862598.459999993</v>
      </c>
      <c r="H15" s="9"/>
    </row>
    <row r="16" spans="1:9" s="1" customFormat="1" x14ac:dyDescent="0.2">
      <c r="C16" s="1" t="s">
        <v>32</v>
      </c>
      <c r="E16" s="35">
        <v>25333949.500000004</v>
      </c>
      <c r="G16" s="9">
        <v>25285246.530000001</v>
      </c>
      <c r="H16" s="9"/>
    </row>
    <row r="17" spans="2:8" s="1" customFormat="1" x14ac:dyDescent="0.2">
      <c r="C17" s="1" t="s">
        <v>33</v>
      </c>
      <c r="E17" s="35">
        <v>1912407.49</v>
      </c>
      <c r="G17" s="9">
        <v>1896521.72</v>
      </c>
      <c r="H17" s="9"/>
    </row>
    <row r="18" spans="2:8" s="1" customFormat="1" x14ac:dyDescent="0.2">
      <c r="C18" s="1" t="s">
        <v>34</v>
      </c>
      <c r="E18" s="38">
        <v>2189640.2999999998</v>
      </c>
      <c r="F18" s="3"/>
      <c r="G18" s="22">
        <v>2238032.71</v>
      </c>
      <c r="H18" s="9"/>
    </row>
    <row r="19" spans="2:8" s="1" customFormat="1" x14ac:dyDescent="0.2">
      <c r="D19" s="6" t="s">
        <v>35</v>
      </c>
      <c r="E19" s="38">
        <f>+SUM(E15:E18)</f>
        <v>120893743.13999999</v>
      </c>
      <c r="F19" s="3"/>
      <c r="G19" s="22">
        <v>127282399.41999999</v>
      </c>
      <c r="H19" s="9"/>
    </row>
    <row r="20" spans="2:8" s="1" customFormat="1" x14ac:dyDescent="0.2">
      <c r="D20" s="6" t="s">
        <v>48</v>
      </c>
      <c r="E20" s="9">
        <f>+E12-E19</f>
        <v>-58586497.11999999</v>
      </c>
      <c r="F20" s="6"/>
      <c r="G20" s="9">
        <v>-64683220.819999993</v>
      </c>
      <c r="H20" s="9"/>
    </row>
    <row r="21" spans="2:8" s="1" customFormat="1" x14ac:dyDescent="0.2">
      <c r="E21" s="25"/>
      <c r="G21" s="9"/>
      <c r="H21" s="9"/>
    </row>
    <row r="22" spans="2:8" s="1" customFormat="1" x14ac:dyDescent="0.2">
      <c r="B22" s="6" t="s">
        <v>36</v>
      </c>
      <c r="E22" s="25"/>
      <c r="G22" s="9"/>
      <c r="H22" s="9"/>
    </row>
    <row r="23" spans="2:8" s="1" customFormat="1" x14ac:dyDescent="0.2">
      <c r="C23" s="1" t="s">
        <v>37</v>
      </c>
      <c r="E23" s="36">
        <v>53970262.839999996</v>
      </c>
      <c r="G23" s="9">
        <v>52857173.030000001</v>
      </c>
      <c r="H23" s="9"/>
    </row>
    <row r="24" spans="2:8" s="1" customFormat="1" x14ac:dyDescent="0.2">
      <c r="C24" s="1" t="s">
        <v>38</v>
      </c>
      <c r="E24" s="36">
        <v>9298855.7400000002</v>
      </c>
      <c r="G24" s="9">
        <v>11179301.279999999</v>
      </c>
      <c r="H24" s="9"/>
    </row>
    <row r="25" spans="2:8" s="1" customFormat="1" x14ac:dyDescent="0.2">
      <c r="C25" s="24" t="s">
        <v>47</v>
      </c>
      <c r="E25" s="39">
        <v>1636281.27</v>
      </c>
      <c r="F25" s="3"/>
      <c r="G25" s="9">
        <v>32564.989999999991</v>
      </c>
      <c r="H25" s="9"/>
    </row>
    <row r="26" spans="2:8" s="1" customFormat="1" x14ac:dyDescent="0.2">
      <c r="C26" s="1" t="s">
        <v>39</v>
      </c>
      <c r="E26" s="37">
        <v>-150639.17000000001</v>
      </c>
      <c r="G26" s="9">
        <v>-96331.090000000011</v>
      </c>
      <c r="H26" s="9"/>
    </row>
    <row r="27" spans="2:8" s="1" customFormat="1" x14ac:dyDescent="0.2">
      <c r="C27" s="1" t="s">
        <v>41</v>
      </c>
      <c r="E27" s="37">
        <v>-2092887.44</v>
      </c>
      <c r="G27" s="9">
        <v>-2065930.44</v>
      </c>
      <c r="H27" s="9"/>
    </row>
    <row r="28" spans="2:8" s="1" customFormat="1" x14ac:dyDescent="0.2">
      <c r="C28" s="24" t="s">
        <v>105</v>
      </c>
      <c r="E28" s="38">
        <v>-1125724.0199999998</v>
      </c>
      <c r="F28" s="3"/>
      <c r="G28" s="22">
        <v>-2350349.9600000004</v>
      </c>
      <c r="H28" s="9"/>
    </row>
    <row r="29" spans="2:8" s="1" customFormat="1" x14ac:dyDescent="0.2">
      <c r="E29" s="25"/>
      <c r="G29" s="9"/>
      <c r="H29" s="9"/>
    </row>
    <row r="30" spans="2:8" s="1" customFormat="1" x14ac:dyDescent="0.2">
      <c r="D30" s="24" t="s">
        <v>96</v>
      </c>
      <c r="E30" s="9">
        <f>+SUM(E20:E28)</f>
        <v>2949652.1000000061</v>
      </c>
      <c r="G30" s="9">
        <v>-5126793.0099999923</v>
      </c>
      <c r="H30" s="9"/>
    </row>
    <row r="31" spans="2:8" s="1" customFormat="1" x14ac:dyDescent="0.2">
      <c r="E31" s="25"/>
      <c r="G31" s="9"/>
      <c r="H31" s="9"/>
    </row>
    <row r="32" spans="2:8" s="1" customFormat="1" x14ac:dyDescent="0.2">
      <c r="C32" s="24" t="s">
        <v>94</v>
      </c>
      <c r="E32" s="41">
        <v>63457.87</v>
      </c>
      <c r="G32" s="9">
        <v>184585.36000000002</v>
      </c>
      <c r="H32" s="9"/>
    </row>
    <row r="33" spans="2:8" s="1" customFormat="1" x14ac:dyDescent="0.2">
      <c r="E33" s="26"/>
      <c r="G33" s="10"/>
      <c r="H33" s="9"/>
    </row>
    <row r="34" spans="2:8" s="1" customFormat="1" x14ac:dyDescent="0.2">
      <c r="D34" s="6" t="s">
        <v>49</v>
      </c>
      <c r="E34" s="9">
        <f>+E30+E32</f>
        <v>3013109.9700000063</v>
      </c>
      <c r="F34" s="6"/>
      <c r="G34" s="9">
        <v>-4942207.649999992</v>
      </c>
      <c r="H34" s="9"/>
    </row>
    <row r="35" spans="2:8" s="1" customFormat="1" x14ac:dyDescent="0.2">
      <c r="E35" s="25"/>
      <c r="G35" s="9"/>
      <c r="H35" s="9"/>
    </row>
    <row r="36" spans="2:8" s="1" customFormat="1" x14ac:dyDescent="0.2">
      <c r="B36" s="6" t="s">
        <v>42</v>
      </c>
      <c r="E36" s="25"/>
      <c r="G36" s="9"/>
      <c r="H36" s="9"/>
    </row>
    <row r="37" spans="2:8" s="1" customFormat="1" x14ac:dyDescent="0.2">
      <c r="C37" s="24" t="s">
        <v>45</v>
      </c>
      <c r="E37" s="39">
        <f>+G39</f>
        <v>58193786.149999991</v>
      </c>
      <c r="F37" s="3"/>
      <c r="G37" s="9">
        <v>63135993.799999982</v>
      </c>
      <c r="H37" s="9"/>
    </row>
    <row r="38" spans="2:8" s="1" customFormat="1" x14ac:dyDescent="0.2">
      <c r="C38" s="24"/>
      <c r="D38" s="24" t="s">
        <v>106</v>
      </c>
      <c r="E38" s="38">
        <v>-6916182.0099999998</v>
      </c>
      <c r="F38" s="10"/>
      <c r="G38" s="22">
        <v>0</v>
      </c>
      <c r="H38" s="9"/>
    </row>
    <row r="39" spans="2:8" s="1" customFormat="1" ht="13.5" thickBot="1" x14ac:dyDescent="0.25">
      <c r="C39" s="6" t="s">
        <v>46</v>
      </c>
      <c r="E39" s="12">
        <f>+SUM(E34:E38)</f>
        <v>54290714.109999999</v>
      </c>
      <c r="F39" s="4"/>
      <c r="G39" s="12">
        <v>58193786.149999991</v>
      </c>
      <c r="H39" s="9"/>
    </row>
    <row r="40" spans="2:8" s="1" customFormat="1" ht="13.5" thickTop="1" x14ac:dyDescent="0.2">
      <c r="E40" s="9"/>
      <c r="G40" s="9"/>
      <c r="H40" s="9"/>
    </row>
    <row r="41" spans="2:8" s="1" customFormat="1" x14ac:dyDescent="0.2">
      <c r="E41" s="9"/>
      <c r="G41" s="9"/>
      <c r="H41" s="9"/>
    </row>
    <row r="42" spans="2:8" s="1" customFormat="1" x14ac:dyDescent="0.2">
      <c r="E42" s="9"/>
      <c r="G42" s="9"/>
      <c r="H42" s="9"/>
    </row>
    <row r="43" spans="2:8" s="1" customFormat="1" x14ac:dyDescent="0.2">
      <c r="E43" s="9"/>
      <c r="G43" s="9"/>
      <c r="H43" s="9"/>
    </row>
    <row r="44" spans="2:8" s="1" customFormat="1" x14ac:dyDescent="0.2">
      <c r="E44" s="9"/>
      <c r="G44" s="9"/>
      <c r="H44" s="9"/>
    </row>
    <row r="45" spans="2:8" s="1" customFormat="1" x14ac:dyDescent="0.2">
      <c r="E45" s="9"/>
      <c r="G45" s="9"/>
      <c r="H45" s="9"/>
    </row>
    <row r="46" spans="2:8" s="1" customFormat="1" x14ac:dyDescent="0.2">
      <c r="E46" s="9"/>
      <c r="G46" s="9"/>
      <c r="H46" s="9"/>
    </row>
    <row r="47" spans="2:8" s="1" customFormat="1" x14ac:dyDescent="0.2">
      <c r="E47" s="9"/>
      <c r="G47" s="9"/>
      <c r="H47" s="9"/>
    </row>
    <row r="48" spans="2:8" s="1" customFormat="1" x14ac:dyDescent="0.2">
      <c r="E48" s="9"/>
      <c r="G48" s="9"/>
      <c r="H48" s="9"/>
    </row>
    <row r="49" spans="5:8" s="1" customFormat="1" x14ac:dyDescent="0.2">
      <c r="E49" s="9"/>
      <c r="G49" s="9"/>
      <c r="H49" s="9"/>
    </row>
    <row r="50" spans="5:8" s="1" customFormat="1" x14ac:dyDescent="0.2">
      <c r="E50" s="9"/>
      <c r="G50" s="9"/>
      <c r="H50" s="9"/>
    </row>
    <row r="51" spans="5:8" s="1" customFormat="1" x14ac:dyDescent="0.2">
      <c r="E51" s="9"/>
      <c r="G51" s="9"/>
      <c r="H51" s="9"/>
    </row>
    <row r="52" spans="5:8" s="1" customFormat="1" x14ac:dyDescent="0.2">
      <c r="E52" s="9"/>
      <c r="G52" s="9"/>
      <c r="H52" s="9"/>
    </row>
    <row r="53" spans="5:8" s="1" customFormat="1" x14ac:dyDescent="0.2">
      <c r="E53" s="9"/>
      <c r="G53" s="9"/>
      <c r="H53" s="9"/>
    </row>
    <row r="54" spans="5:8" s="1" customFormat="1" x14ac:dyDescent="0.2">
      <c r="E54" s="9"/>
      <c r="G54" s="9"/>
      <c r="H54" s="9"/>
    </row>
    <row r="55" spans="5:8" s="1" customFormat="1" x14ac:dyDescent="0.2">
      <c r="E55" s="9"/>
      <c r="G55" s="9"/>
      <c r="H55" s="9"/>
    </row>
    <row r="56" spans="5:8" s="1" customFormat="1" x14ac:dyDescent="0.2">
      <c r="E56" s="9"/>
      <c r="G56" s="9"/>
      <c r="H56" s="9"/>
    </row>
    <row r="57" spans="5:8" s="1" customFormat="1" x14ac:dyDescent="0.2">
      <c r="E57" s="9"/>
      <c r="G57" s="9"/>
      <c r="H57" s="9"/>
    </row>
    <row r="58" spans="5:8" s="1" customFormat="1" x14ac:dyDescent="0.2">
      <c r="E58" s="9"/>
      <c r="G58" s="9"/>
      <c r="H58" s="9"/>
    </row>
    <row r="59" spans="5:8" s="1" customFormat="1" x14ac:dyDescent="0.2">
      <c r="E59" s="9"/>
      <c r="G59" s="9"/>
      <c r="H59" s="9"/>
    </row>
    <row r="60" spans="5:8" s="1" customFormat="1" x14ac:dyDescent="0.2">
      <c r="E60" s="9"/>
      <c r="G60" s="9"/>
      <c r="H60" s="9"/>
    </row>
    <row r="61" spans="5:8" s="1" customFormat="1" x14ac:dyDescent="0.2">
      <c r="E61" s="9"/>
      <c r="G61" s="9"/>
      <c r="H61" s="9"/>
    </row>
    <row r="62" spans="5:8" s="1" customFormat="1" x14ac:dyDescent="0.2">
      <c r="E62" s="9"/>
      <c r="G62" s="9"/>
      <c r="H62" s="9"/>
    </row>
    <row r="63" spans="5:8" s="1" customFormat="1" x14ac:dyDescent="0.2">
      <c r="E63" s="9"/>
      <c r="G63" s="9"/>
      <c r="H63" s="9"/>
    </row>
    <row r="64" spans="5:8" s="1" customFormat="1" x14ac:dyDescent="0.2">
      <c r="E64" s="9"/>
      <c r="G64" s="9"/>
      <c r="H64" s="9"/>
    </row>
    <row r="65" spans="5:8" s="1" customFormat="1" x14ac:dyDescent="0.2">
      <c r="E65" s="9"/>
      <c r="G65" s="9"/>
      <c r="H65" s="9"/>
    </row>
    <row r="66" spans="5:8" s="1" customFormat="1" x14ac:dyDescent="0.2">
      <c r="E66" s="9"/>
      <c r="G66" s="9"/>
      <c r="H66" s="9"/>
    </row>
    <row r="67" spans="5:8" s="1" customFormat="1" x14ac:dyDescent="0.2">
      <c r="E67" s="9"/>
      <c r="G67" s="9"/>
      <c r="H67" s="9"/>
    </row>
    <row r="68" spans="5:8" s="1" customFormat="1" x14ac:dyDescent="0.2">
      <c r="E68" s="9"/>
      <c r="G68" s="9"/>
      <c r="H68" s="9"/>
    </row>
    <row r="69" spans="5:8" s="1" customFormat="1" x14ac:dyDescent="0.2">
      <c r="E69" s="9"/>
      <c r="G69" s="9"/>
      <c r="H69" s="9"/>
    </row>
    <row r="70" spans="5:8" s="1" customFormat="1" x14ac:dyDescent="0.2">
      <c r="E70" s="9"/>
      <c r="G70" s="9"/>
      <c r="H70" s="9"/>
    </row>
    <row r="71" spans="5:8" s="1" customFormat="1" x14ac:dyDescent="0.2">
      <c r="E71" s="9"/>
      <c r="G71" s="9"/>
      <c r="H71" s="9"/>
    </row>
    <row r="72" spans="5:8" s="1" customFormat="1" x14ac:dyDescent="0.2">
      <c r="E72" s="9"/>
      <c r="G72" s="9"/>
      <c r="H72" s="9"/>
    </row>
    <row r="73" spans="5:8" s="1" customFormat="1" x14ac:dyDescent="0.2">
      <c r="E73" s="9"/>
      <c r="G73" s="9"/>
      <c r="H73" s="9"/>
    </row>
    <row r="74" spans="5:8" s="1" customFormat="1" x14ac:dyDescent="0.2">
      <c r="E74" s="9"/>
      <c r="G74" s="9"/>
      <c r="H74" s="9"/>
    </row>
    <row r="75" spans="5:8" s="1" customFormat="1" x14ac:dyDescent="0.2">
      <c r="E75" s="9"/>
      <c r="G75" s="9"/>
      <c r="H75" s="9"/>
    </row>
    <row r="76" spans="5:8" s="1" customFormat="1" x14ac:dyDescent="0.2">
      <c r="E76" s="9"/>
      <c r="G76" s="9"/>
      <c r="H76" s="9"/>
    </row>
    <row r="77" spans="5:8" s="1" customFormat="1" x14ac:dyDescent="0.2">
      <c r="E77" s="9"/>
      <c r="G77" s="9"/>
      <c r="H77" s="9"/>
    </row>
    <row r="78" spans="5:8" s="1" customFormat="1" x14ac:dyDescent="0.2">
      <c r="E78" s="9"/>
      <c r="G78" s="9"/>
      <c r="H78" s="9"/>
    </row>
    <row r="79" spans="5:8" s="1" customFormat="1" x14ac:dyDescent="0.2">
      <c r="E79" s="9"/>
      <c r="G79" s="9"/>
      <c r="H79" s="9"/>
    </row>
    <row r="80" spans="5:8" s="1" customFormat="1" x14ac:dyDescent="0.2">
      <c r="E80" s="9"/>
      <c r="G80" s="9"/>
      <c r="H80" s="9"/>
    </row>
    <row r="81" spans="5:8" s="1" customFormat="1" x14ac:dyDescent="0.2">
      <c r="E81" s="9"/>
      <c r="G81" s="9"/>
      <c r="H81" s="9"/>
    </row>
    <row r="82" spans="5:8" s="1" customFormat="1" x14ac:dyDescent="0.2">
      <c r="E82" s="9"/>
      <c r="G82" s="9"/>
      <c r="H82" s="9"/>
    </row>
    <row r="83" spans="5:8" s="1" customFormat="1" x14ac:dyDescent="0.2">
      <c r="E83" s="9"/>
      <c r="G83" s="9"/>
      <c r="H83" s="9"/>
    </row>
    <row r="84" spans="5:8" s="1" customFormat="1" x14ac:dyDescent="0.2">
      <c r="E84" s="9"/>
      <c r="G84" s="9"/>
      <c r="H84" s="9"/>
    </row>
    <row r="85" spans="5:8" s="1" customFormat="1" x14ac:dyDescent="0.2">
      <c r="E85" s="9"/>
      <c r="G85" s="9"/>
      <c r="H85" s="9"/>
    </row>
    <row r="86" spans="5:8" s="1" customFormat="1" x14ac:dyDescent="0.2">
      <c r="E86" s="9"/>
      <c r="G86" s="9"/>
      <c r="H86" s="9"/>
    </row>
    <row r="87" spans="5:8" s="1" customFormat="1" x14ac:dyDescent="0.2">
      <c r="E87" s="9"/>
      <c r="G87" s="9"/>
      <c r="H87" s="9"/>
    </row>
    <row r="88" spans="5:8" s="1" customFormat="1" x14ac:dyDescent="0.2">
      <c r="E88" s="9"/>
      <c r="G88" s="9"/>
      <c r="H88" s="9"/>
    </row>
    <row r="89" spans="5:8" s="1" customFormat="1" x14ac:dyDescent="0.2">
      <c r="E89" s="9"/>
      <c r="G89" s="9"/>
      <c r="H89" s="9"/>
    </row>
    <row r="90" spans="5:8" s="1" customFormat="1" x14ac:dyDescent="0.2">
      <c r="E90" s="9"/>
      <c r="G90" s="9"/>
      <c r="H90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72"/>
  <sheetViews>
    <sheetView workbookViewId="0"/>
  </sheetViews>
  <sheetFormatPr defaultRowHeight="12.75" x14ac:dyDescent="0.2"/>
  <cols>
    <col min="1" max="1" width="5.42578125" customWidth="1"/>
    <col min="2" max="2" width="5" customWidth="1"/>
    <col min="3" max="3" width="4" customWidth="1"/>
    <col min="4" max="4" width="50.140625" customWidth="1"/>
    <col min="5" max="5" width="15.5703125" style="40" bestFit="1" customWidth="1"/>
    <col min="6" max="6" width="3" style="40" customWidth="1"/>
    <col min="7" max="7" width="15.5703125" style="40" bestFit="1" customWidth="1"/>
  </cols>
  <sheetData>
    <row r="1" spans="1:7" ht="18" x14ac:dyDescent="0.25">
      <c r="A1" s="14" t="s">
        <v>50</v>
      </c>
      <c r="B1" s="14"/>
      <c r="C1" s="15"/>
      <c r="D1" s="15"/>
      <c r="E1" s="38"/>
      <c r="F1" s="53"/>
      <c r="G1" s="52"/>
    </row>
    <row r="2" spans="1:7" s="1" customFormat="1" x14ac:dyDescent="0.2">
      <c r="A2" s="57" t="s">
        <v>100</v>
      </c>
      <c r="B2" s="57"/>
      <c r="C2" s="57"/>
      <c r="D2" s="57"/>
      <c r="E2" s="30" t="s">
        <v>84</v>
      </c>
      <c r="F2" s="40"/>
      <c r="G2" s="30" t="s">
        <v>84</v>
      </c>
    </row>
    <row r="3" spans="1:7" s="1" customFormat="1" x14ac:dyDescent="0.2">
      <c r="A3" s="58"/>
      <c r="B3" s="58"/>
      <c r="C3" s="58"/>
      <c r="D3" s="58"/>
      <c r="E3" s="43" t="s">
        <v>104</v>
      </c>
      <c r="F3" s="40"/>
      <c r="G3" s="43" t="s">
        <v>97</v>
      </c>
    </row>
    <row r="4" spans="1:7" s="1" customFormat="1" x14ac:dyDescent="0.2">
      <c r="A4" s="44"/>
      <c r="B4" s="44"/>
      <c r="C4" s="44"/>
      <c r="D4" s="44"/>
      <c r="E4" s="43"/>
      <c r="F4" s="40"/>
      <c r="G4" s="43"/>
    </row>
    <row r="5" spans="1:7" x14ac:dyDescent="0.2">
      <c r="B5" s="20" t="s">
        <v>51</v>
      </c>
      <c r="C5" s="25"/>
      <c r="D5" s="25"/>
    </row>
    <row r="6" spans="1:7" x14ac:dyDescent="0.2">
      <c r="B6" s="25"/>
      <c r="C6" s="25" t="s">
        <v>52</v>
      </c>
      <c r="D6" s="25"/>
      <c r="E6" s="54">
        <v>8532945.6500000004</v>
      </c>
      <c r="F6" s="54"/>
      <c r="G6" s="54">
        <v>7050698.2300000004</v>
      </c>
    </row>
    <row r="7" spans="1:7" x14ac:dyDescent="0.2">
      <c r="B7" s="25"/>
      <c r="C7" s="25" t="s">
        <v>53</v>
      </c>
      <c r="D7" s="25"/>
      <c r="E7" s="54">
        <v>34126676.020000003</v>
      </c>
      <c r="F7" s="54"/>
      <c r="G7" s="54">
        <v>43262137.329999998</v>
      </c>
    </row>
    <row r="8" spans="1:7" x14ac:dyDescent="0.2">
      <c r="B8" s="25"/>
      <c r="C8" s="25" t="s">
        <v>27</v>
      </c>
      <c r="D8" s="25"/>
      <c r="E8" s="54">
        <v>18788282.899999999</v>
      </c>
      <c r="F8" s="54"/>
      <c r="G8" s="54">
        <v>14460890.869999999</v>
      </c>
    </row>
    <row r="9" spans="1:7" x14ac:dyDescent="0.2">
      <c r="B9" s="25"/>
      <c r="C9" s="25" t="s">
        <v>54</v>
      </c>
      <c r="D9" s="25"/>
      <c r="E9" s="54">
        <v>-61224.700000000186</v>
      </c>
      <c r="F9" s="54"/>
      <c r="G9" s="54">
        <v>116859.29</v>
      </c>
    </row>
    <row r="10" spans="1:7" x14ac:dyDescent="0.2">
      <c r="B10" s="25"/>
      <c r="C10" s="25" t="s">
        <v>55</v>
      </c>
      <c r="D10" s="25"/>
      <c r="E10" s="54">
        <v>-90554792.584999993</v>
      </c>
      <c r="F10" s="54"/>
      <c r="G10" s="54">
        <v>-92675481.840000004</v>
      </c>
    </row>
    <row r="11" spans="1:7" x14ac:dyDescent="0.2">
      <c r="B11" s="25"/>
      <c r="C11" s="25" t="s">
        <v>56</v>
      </c>
      <c r="D11" s="25"/>
      <c r="E11" s="54">
        <v>-27216392.254320182</v>
      </c>
      <c r="F11" s="54"/>
      <c r="G11" s="54">
        <v>-26852666.059999987</v>
      </c>
    </row>
    <row r="12" spans="1:7" x14ac:dyDescent="0.2">
      <c r="B12" s="25"/>
      <c r="C12" s="40" t="s">
        <v>85</v>
      </c>
      <c r="D12" s="25"/>
      <c r="E12" s="38">
        <v>-1510476.26</v>
      </c>
      <c r="F12" s="54"/>
      <c r="G12" s="38">
        <v>-2505989.38</v>
      </c>
    </row>
    <row r="13" spans="1:7" x14ac:dyDescent="0.2">
      <c r="B13" s="25"/>
      <c r="C13" s="25"/>
      <c r="D13" s="20" t="s">
        <v>57</v>
      </c>
      <c r="E13" s="54">
        <f>SUM(E6:E12)</f>
        <v>-57894981.229320176</v>
      </c>
      <c r="F13" s="54"/>
      <c r="G13" s="54">
        <v>-57143551.559999995</v>
      </c>
    </row>
    <row r="14" spans="1:7" x14ac:dyDescent="0.2">
      <c r="B14" s="25"/>
      <c r="C14" s="25"/>
      <c r="D14" s="25"/>
      <c r="E14" s="54"/>
      <c r="F14" s="54"/>
      <c r="G14" s="54"/>
    </row>
    <row r="15" spans="1:7" x14ac:dyDescent="0.2">
      <c r="B15" s="20" t="s">
        <v>58</v>
      </c>
      <c r="C15" s="25"/>
      <c r="D15" s="25"/>
      <c r="E15" s="54"/>
      <c r="F15" s="54"/>
      <c r="G15" s="54"/>
    </row>
    <row r="16" spans="1:7" x14ac:dyDescent="0.2">
      <c r="B16" s="25"/>
      <c r="C16" s="25" t="s">
        <v>59</v>
      </c>
      <c r="D16" s="25"/>
      <c r="E16" s="54">
        <v>4526678.1344645182</v>
      </c>
      <c r="F16" s="54"/>
      <c r="G16" s="54">
        <v>-1745248.1800000002</v>
      </c>
    </row>
    <row r="17" spans="2:7" x14ac:dyDescent="0.2">
      <c r="B17" s="25"/>
      <c r="C17" s="25" t="s">
        <v>60</v>
      </c>
      <c r="D17" s="25"/>
      <c r="E17" s="54">
        <v>10626675.51</v>
      </c>
      <c r="F17" s="54"/>
      <c r="G17" s="54">
        <v>2174996.5299999998</v>
      </c>
    </row>
    <row r="18" spans="2:7" x14ac:dyDescent="0.2">
      <c r="B18" s="25"/>
      <c r="C18" s="25" t="s">
        <v>61</v>
      </c>
      <c r="D18" s="25"/>
      <c r="E18" s="38">
        <v>-10069963.76</v>
      </c>
      <c r="F18" s="54"/>
      <c r="G18" s="38">
        <v>-3089080.7800000003</v>
      </c>
    </row>
    <row r="19" spans="2:7" x14ac:dyDescent="0.2">
      <c r="B19" s="25"/>
      <c r="C19" s="25"/>
      <c r="D19" s="20" t="s">
        <v>62</v>
      </c>
      <c r="E19" s="54">
        <f>SUM(E16:E18)</f>
        <v>5083389.8844645191</v>
      </c>
      <c r="F19" s="54"/>
      <c r="G19" s="54">
        <v>-2659332.4300000006</v>
      </c>
    </row>
    <row r="20" spans="2:7" x14ac:dyDescent="0.2">
      <c r="B20" s="25"/>
      <c r="C20" s="25"/>
      <c r="D20" s="25"/>
      <c r="E20" s="54"/>
      <c r="F20" s="54"/>
      <c r="G20" s="54"/>
    </row>
    <row r="21" spans="2:7" s="25" customFormat="1" x14ac:dyDescent="0.2">
      <c r="B21" s="20" t="s">
        <v>63</v>
      </c>
      <c r="E21" s="54"/>
      <c r="F21" s="54"/>
      <c r="G21" s="54"/>
    </row>
    <row r="22" spans="2:7" x14ac:dyDescent="0.2">
      <c r="B22" s="25"/>
      <c r="C22" s="25" t="s">
        <v>64</v>
      </c>
      <c r="D22" s="25"/>
      <c r="E22" s="54">
        <v>1268968.1002904018</v>
      </c>
      <c r="F22" s="54"/>
      <c r="G22" s="54">
        <v>2394112.19</v>
      </c>
    </row>
    <row r="23" spans="2:7" x14ac:dyDescent="0.2">
      <c r="B23" s="25"/>
      <c r="C23" s="25" t="s">
        <v>93</v>
      </c>
      <c r="D23" s="25"/>
      <c r="E23" s="54">
        <v>-915384.89488163753</v>
      </c>
      <c r="F23" s="54"/>
      <c r="G23" s="54">
        <v>-90113.18</v>
      </c>
    </row>
    <row r="24" spans="2:7" x14ac:dyDescent="0.2">
      <c r="B24" s="25"/>
      <c r="C24" s="25" t="s">
        <v>94</v>
      </c>
      <c r="D24" s="25"/>
      <c r="E24" s="54">
        <v>316856.16000000003</v>
      </c>
      <c r="F24" s="54"/>
      <c r="G24" s="54">
        <v>184585.36</v>
      </c>
    </row>
    <row r="25" spans="2:7" x14ac:dyDescent="0.2">
      <c r="B25" s="25"/>
      <c r="C25" s="25" t="s">
        <v>65</v>
      </c>
      <c r="D25" s="25"/>
      <c r="E25" s="54">
        <v>526523.04334146832</v>
      </c>
      <c r="F25" s="54"/>
      <c r="G25" s="54">
        <v>1324251.76</v>
      </c>
    </row>
    <row r="26" spans="2:7" x14ac:dyDescent="0.2">
      <c r="B26" s="25"/>
      <c r="C26" s="25" t="s">
        <v>66</v>
      </c>
      <c r="D26" s="25"/>
      <c r="E26" s="54">
        <v>-1030372.4099999998</v>
      </c>
      <c r="F26" s="54"/>
      <c r="G26" s="54">
        <v>-4310862.5999999996</v>
      </c>
    </row>
    <row r="27" spans="2:7" x14ac:dyDescent="0.2">
      <c r="B27" s="25"/>
      <c r="C27" s="25" t="s">
        <v>67</v>
      </c>
      <c r="D27" s="25"/>
      <c r="E27" s="54">
        <v>-1447163.6099999999</v>
      </c>
      <c r="F27" s="54"/>
      <c r="G27" s="54">
        <v>-1664369.04</v>
      </c>
    </row>
    <row r="28" spans="2:7" x14ac:dyDescent="0.2">
      <c r="B28" s="25"/>
      <c r="C28" s="25" t="s">
        <v>68</v>
      </c>
      <c r="D28" s="25"/>
      <c r="E28" s="38">
        <v>-614972.30485342944</v>
      </c>
      <c r="F28" s="54"/>
      <c r="G28" s="38">
        <v>-673464.07</v>
      </c>
    </row>
    <row r="29" spans="2:7" x14ac:dyDescent="0.2">
      <c r="B29" s="25"/>
      <c r="C29" s="25"/>
      <c r="D29" s="20" t="s">
        <v>98</v>
      </c>
      <c r="E29" s="54"/>
      <c r="F29" s="54"/>
      <c r="G29" s="54"/>
    </row>
    <row r="30" spans="2:7" x14ac:dyDescent="0.2">
      <c r="B30" s="25"/>
      <c r="C30" s="25"/>
      <c r="D30" s="20" t="s">
        <v>69</v>
      </c>
      <c r="E30" s="54">
        <f>SUM(E22:E28)</f>
        <v>-1895545.9161031963</v>
      </c>
      <c r="F30" s="54"/>
      <c r="G30" s="54">
        <v>-2835859.5799999996</v>
      </c>
    </row>
    <row r="31" spans="2:7" x14ac:dyDescent="0.2">
      <c r="B31" s="25"/>
      <c r="C31" s="25"/>
      <c r="D31" s="25"/>
      <c r="E31" s="54"/>
      <c r="F31" s="54"/>
      <c r="G31" s="54"/>
    </row>
    <row r="32" spans="2:7" x14ac:dyDescent="0.2">
      <c r="B32" s="20" t="s">
        <v>70</v>
      </c>
      <c r="C32" s="25"/>
      <c r="D32" s="25"/>
      <c r="E32" s="54"/>
      <c r="F32" s="54"/>
      <c r="G32" s="54"/>
    </row>
    <row r="33" spans="2:7" x14ac:dyDescent="0.2">
      <c r="B33" s="25"/>
      <c r="C33" s="25" t="s">
        <v>37</v>
      </c>
      <c r="D33" s="25"/>
      <c r="E33" s="54">
        <v>55565414.789999999</v>
      </c>
      <c r="F33" s="54"/>
      <c r="G33" s="54">
        <v>54750683.369999997</v>
      </c>
    </row>
    <row r="34" spans="2:7" x14ac:dyDescent="0.2">
      <c r="B34" s="25"/>
      <c r="C34" s="25" t="s">
        <v>65</v>
      </c>
      <c r="D34" s="25"/>
      <c r="E34" s="54">
        <v>7083393.2167398976</v>
      </c>
      <c r="F34" s="54"/>
      <c r="G34" s="54">
        <v>6210876.0999999996</v>
      </c>
    </row>
    <row r="35" spans="2:7" x14ac:dyDescent="0.2">
      <c r="B35" s="25"/>
      <c r="C35" s="25" t="s">
        <v>71</v>
      </c>
      <c r="D35" s="25"/>
      <c r="E35" s="39">
        <v>-2092887.4400000002</v>
      </c>
      <c r="F35" s="54"/>
      <c r="G35" s="54">
        <v>-2065930.44</v>
      </c>
    </row>
    <row r="36" spans="2:7" x14ac:dyDescent="0.2">
      <c r="B36" s="25"/>
      <c r="C36" s="25"/>
      <c r="D36" s="20" t="s">
        <v>72</v>
      </c>
      <c r="E36" s="54"/>
      <c r="F36" s="54"/>
      <c r="G36" s="54"/>
    </row>
    <row r="37" spans="2:7" x14ac:dyDescent="0.2">
      <c r="B37" s="25"/>
      <c r="C37" s="25"/>
      <c r="D37" s="20" t="s">
        <v>73</v>
      </c>
      <c r="E37" s="54">
        <f>SUM(E33:E35)</f>
        <v>60555920.566739902</v>
      </c>
      <c r="F37" s="54"/>
      <c r="G37" s="54">
        <v>58895629.030000001</v>
      </c>
    </row>
    <row r="38" spans="2:7" x14ac:dyDescent="0.2">
      <c r="B38" s="25"/>
      <c r="C38" s="25"/>
      <c r="D38" s="25"/>
      <c r="E38" s="54"/>
      <c r="F38" s="54"/>
      <c r="G38" s="54"/>
    </row>
    <row r="39" spans="2:7" x14ac:dyDescent="0.2">
      <c r="B39" s="25"/>
      <c r="C39" s="25"/>
      <c r="D39" s="20" t="s">
        <v>99</v>
      </c>
      <c r="E39" s="54">
        <f>SUM(E13,E19,E30,E37)</f>
        <v>5848783.3057810441</v>
      </c>
      <c r="F39" s="54"/>
      <c r="G39" s="54">
        <v>-3743114.5399999917</v>
      </c>
    </row>
    <row r="40" spans="2:7" x14ac:dyDescent="0.2">
      <c r="B40" s="25"/>
      <c r="C40" s="25"/>
      <c r="D40" s="25"/>
      <c r="E40" s="54"/>
      <c r="F40" s="54"/>
      <c r="G40" s="54"/>
    </row>
    <row r="41" spans="2:7" x14ac:dyDescent="0.2">
      <c r="B41" s="25" t="s">
        <v>74</v>
      </c>
      <c r="C41" s="25"/>
      <c r="D41" s="25"/>
      <c r="E41" s="38">
        <f>+G43</f>
        <v>31594871.860000007</v>
      </c>
      <c r="F41" s="54"/>
      <c r="G41" s="38">
        <v>35337986.399999999</v>
      </c>
    </row>
    <row r="42" spans="2:7" x14ac:dyDescent="0.2">
      <c r="B42" s="25"/>
      <c r="C42" s="25"/>
      <c r="D42" s="25"/>
      <c r="E42" s="54"/>
      <c r="F42" s="54"/>
      <c r="G42" s="54"/>
    </row>
    <row r="43" spans="2:7" ht="13.5" thickBot="1" x14ac:dyDescent="0.25">
      <c r="B43" s="20" t="s">
        <v>75</v>
      </c>
      <c r="C43" s="25"/>
      <c r="D43" s="25"/>
      <c r="E43" s="55">
        <f>+E41+E39</f>
        <v>37443655.165781051</v>
      </c>
      <c r="F43" s="54"/>
      <c r="G43" s="55">
        <v>31594871.860000007</v>
      </c>
    </row>
    <row r="44" spans="2:7" ht="13.5" thickTop="1" x14ac:dyDescent="0.2">
      <c r="B44" s="25"/>
      <c r="C44" s="25"/>
      <c r="D44" s="25"/>
      <c r="E44" s="54"/>
      <c r="F44" s="54"/>
      <c r="G44" s="54"/>
    </row>
    <row r="45" spans="2:7" x14ac:dyDescent="0.2">
      <c r="B45" s="25"/>
      <c r="C45" s="25"/>
      <c r="D45" s="25"/>
      <c r="E45" s="54"/>
      <c r="F45" s="54"/>
      <c r="G45" s="54"/>
    </row>
    <row r="46" spans="2:7" x14ac:dyDescent="0.2">
      <c r="B46" s="20" t="s">
        <v>87</v>
      </c>
      <c r="C46" s="25"/>
      <c r="D46" s="25"/>
      <c r="E46" s="54"/>
      <c r="F46" s="54"/>
      <c r="G46" s="54"/>
    </row>
    <row r="47" spans="2:7" x14ac:dyDescent="0.2">
      <c r="B47" s="25"/>
      <c r="C47" s="25"/>
      <c r="D47" s="25"/>
      <c r="E47" s="54"/>
      <c r="F47" s="54"/>
      <c r="G47" s="54"/>
    </row>
    <row r="48" spans="2:7" x14ac:dyDescent="0.2">
      <c r="B48" s="25" t="s">
        <v>88</v>
      </c>
      <c r="C48" s="25"/>
      <c r="D48" s="25"/>
      <c r="E48" s="54">
        <v>-58586497.119999968</v>
      </c>
      <c r="F48" s="54"/>
      <c r="G48" s="54">
        <v>-64683220.819999993</v>
      </c>
    </row>
    <row r="49" spans="2:7" x14ac:dyDescent="0.2">
      <c r="B49" s="42" t="s">
        <v>89</v>
      </c>
      <c r="C49" s="25"/>
      <c r="D49" s="25"/>
      <c r="E49" s="54"/>
      <c r="F49" s="54"/>
      <c r="G49" s="54"/>
    </row>
    <row r="50" spans="2:7" x14ac:dyDescent="0.2">
      <c r="B50" s="42" t="s">
        <v>76</v>
      </c>
      <c r="C50" s="25"/>
      <c r="D50" s="25"/>
      <c r="E50" s="54"/>
      <c r="F50" s="54"/>
      <c r="G50" s="54"/>
    </row>
    <row r="51" spans="2:7" x14ac:dyDescent="0.2">
      <c r="B51" s="25"/>
      <c r="C51" s="25" t="s">
        <v>77</v>
      </c>
      <c r="D51" s="25"/>
      <c r="E51" s="54">
        <v>2189640.2999999998</v>
      </c>
      <c r="F51" s="54"/>
      <c r="G51" s="54">
        <v>2238032.71</v>
      </c>
    </row>
    <row r="52" spans="2:7" x14ac:dyDescent="0.2">
      <c r="B52" s="25"/>
      <c r="C52" s="25" t="s">
        <v>78</v>
      </c>
      <c r="D52" s="25"/>
      <c r="E52" s="54"/>
      <c r="F52" s="54"/>
      <c r="G52" s="54"/>
    </row>
    <row r="53" spans="2:7" x14ac:dyDescent="0.2">
      <c r="B53" s="25"/>
      <c r="C53" s="25"/>
      <c r="D53" s="46" t="s">
        <v>79</v>
      </c>
      <c r="E53" s="54">
        <v>-117356.44000000003</v>
      </c>
      <c r="F53" s="54"/>
      <c r="G53" s="54">
        <v>1331918.3600000001</v>
      </c>
    </row>
    <row r="54" spans="2:7" x14ac:dyDescent="0.2">
      <c r="B54" s="25"/>
      <c r="C54" s="25"/>
      <c r="D54" s="46" t="s">
        <v>3</v>
      </c>
      <c r="E54" s="54">
        <v>-231363.31</v>
      </c>
      <c r="F54" s="54"/>
      <c r="G54" s="54">
        <v>122089.05</v>
      </c>
    </row>
    <row r="55" spans="2:7" x14ac:dyDescent="0.2">
      <c r="B55" s="25"/>
      <c r="C55" s="25"/>
      <c r="D55" s="46" t="s">
        <v>80</v>
      </c>
      <c r="E55" s="54">
        <v>98560.320000000007</v>
      </c>
      <c r="F55" s="54"/>
      <c r="G55" s="54">
        <v>-46016.28</v>
      </c>
    </row>
    <row r="56" spans="2:7" s="25" customFormat="1" x14ac:dyDescent="0.2">
      <c r="D56" s="46" t="s">
        <v>12</v>
      </c>
      <c r="E56" s="54">
        <v>-1655805.2600000002</v>
      </c>
      <c r="F56" s="54"/>
      <c r="G56" s="54">
        <v>-2401734.48</v>
      </c>
    </row>
    <row r="57" spans="2:7" s="25" customFormat="1" x14ac:dyDescent="0.2">
      <c r="D57" s="46" t="s">
        <v>40</v>
      </c>
      <c r="E57" s="54">
        <v>-401278.48</v>
      </c>
      <c r="F57" s="54"/>
      <c r="G57" s="54">
        <v>350021.1</v>
      </c>
    </row>
    <row r="58" spans="2:7" x14ac:dyDescent="0.2">
      <c r="B58" s="25"/>
      <c r="C58" s="25"/>
      <c r="D58" s="46" t="s">
        <v>14</v>
      </c>
      <c r="E58" s="54">
        <v>-635262.28999999992</v>
      </c>
      <c r="G58" s="54">
        <v>225029.72</v>
      </c>
    </row>
    <row r="59" spans="2:7" s="25" customFormat="1" x14ac:dyDescent="0.2">
      <c r="D59" s="46" t="s">
        <v>107</v>
      </c>
      <c r="E59" s="54">
        <v>-16102797.380000001</v>
      </c>
      <c r="F59" s="40"/>
      <c r="G59" s="54">
        <v>-3413445.43</v>
      </c>
    </row>
    <row r="60" spans="2:7" x14ac:dyDescent="0.2">
      <c r="B60" s="25"/>
      <c r="C60" s="25"/>
      <c r="D60" s="46" t="s">
        <v>108</v>
      </c>
      <c r="E60" s="54">
        <v>3319997.3321762583</v>
      </c>
      <c r="F60" s="54"/>
      <c r="G60" s="54">
        <v>12008048.800000001</v>
      </c>
    </row>
    <row r="61" spans="2:7" x14ac:dyDescent="0.2">
      <c r="B61" s="25"/>
      <c r="C61" s="25"/>
      <c r="D61" s="46" t="s">
        <v>109</v>
      </c>
      <c r="E61" s="54">
        <v>14452460.842722524</v>
      </c>
      <c r="F61" s="54"/>
      <c r="G61" s="54">
        <v>-3564047.2499999995</v>
      </c>
    </row>
    <row r="62" spans="2:7" x14ac:dyDescent="0.2">
      <c r="B62" s="25"/>
      <c r="C62" s="25"/>
      <c r="D62" s="46" t="s">
        <v>91</v>
      </c>
      <c r="E62" s="38">
        <v>-225279.74000000133</v>
      </c>
      <c r="F62" s="54"/>
      <c r="G62" s="38">
        <v>689772.96</v>
      </c>
    </row>
    <row r="63" spans="2:7" x14ac:dyDescent="0.2">
      <c r="B63" s="25"/>
      <c r="C63" s="25"/>
      <c r="D63" s="25"/>
      <c r="E63" s="54"/>
      <c r="F63" s="54"/>
      <c r="G63" s="54"/>
    </row>
    <row r="64" spans="2:7" ht="13.5" thickBot="1" x14ac:dyDescent="0.25">
      <c r="B64" s="25"/>
      <c r="C64" s="25"/>
      <c r="D64" s="20" t="s">
        <v>81</v>
      </c>
      <c r="E64" s="55">
        <f>SUM(E48:E62)</f>
        <v>-57894981.225101195</v>
      </c>
      <c r="F64" s="54"/>
      <c r="G64" s="55">
        <v>-57143551.559999987</v>
      </c>
    </row>
    <row r="65" spans="2:7" ht="13.5" thickTop="1" x14ac:dyDescent="0.2">
      <c r="B65" s="25"/>
      <c r="C65" s="25"/>
      <c r="D65" s="25"/>
      <c r="E65" s="54"/>
      <c r="F65" s="54"/>
      <c r="G65" s="54"/>
    </row>
    <row r="66" spans="2:7" x14ac:dyDescent="0.2">
      <c r="B66" s="25"/>
      <c r="C66" s="25"/>
      <c r="D66" s="25"/>
      <c r="E66" s="54"/>
      <c r="F66" s="54"/>
      <c r="G66" s="54"/>
    </row>
    <row r="67" spans="2:7" x14ac:dyDescent="0.2">
      <c r="B67" s="25" t="s">
        <v>82</v>
      </c>
      <c r="C67" s="25"/>
      <c r="D67" s="25"/>
      <c r="E67" s="54"/>
      <c r="F67" s="54"/>
      <c r="G67" s="54"/>
    </row>
    <row r="68" spans="2:7" s="25" customFormat="1" x14ac:dyDescent="0.2">
      <c r="E68" s="54"/>
      <c r="F68" s="54"/>
      <c r="G68" s="54"/>
    </row>
    <row r="69" spans="2:7" x14ac:dyDescent="0.2">
      <c r="B69" s="25"/>
      <c r="C69" s="24" t="s">
        <v>83</v>
      </c>
      <c r="D69" s="24"/>
      <c r="E69" s="54">
        <v>38887.104940152647</v>
      </c>
      <c r="G69" s="54">
        <v>605577.29</v>
      </c>
    </row>
    <row r="72" spans="2:7" x14ac:dyDescent="0.2">
      <c r="E72" s="56"/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Stmt 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2018-12-20T20:56:20Z</dcterms:modified>
</cp:coreProperties>
</file>