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A1946D9C-C147-4099-8041-674D308BFBCD}" xr6:coauthVersionLast="40" xr6:coauthVersionMax="40" xr10:uidLastSave="{00000000-0000-0000-0000-000000000000}"/>
  <bookViews>
    <workbookView xWindow="8865" yWindow="-105" windowWidth="14265" windowHeight="1204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Position'!$A$1:$G$51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3" l="1"/>
  <c r="E48" i="3"/>
  <c r="E44" i="3"/>
  <c r="E34" i="3"/>
  <c r="E23" i="3"/>
  <c r="E17" i="3"/>
  <c r="E15" i="2"/>
  <c r="E23" i="2"/>
  <c r="E11" i="1"/>
  <c r="E44" i="2"/>
  <c r="E46" i="3" l="1"/>
  <c r="E50" i="3" s="1"/>
  <c r="E51" i="1" l="1"/>
  <c r="E40" i="1"/>
  <c r="E31" i="1"/>
  <c r="E18" i="1"/>
  <c r="E19" i="1" l="1"/>
  <c r="E41" i="1"/>
  <c r="E24" i="2"/>
  <c r="E36" i="2" l="1"/>
  <c r="E41" i="2" l="1"/>
  <c r="E46" i="2" l="1"/>
</calcChain>
</file>

<file path=xl/sharedStrings.xml><?xml version="1.0" encoding="utf-8"?>
<sst xmlns="http://schemas.openxmlformats.org/spreadsheetml/2006/main" count="159" uniqueCount="135">
  <si>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</si>
  <si>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</si>
  <si>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</si>
  <si>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</si>
  <si>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</si>
  <si>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</si>
  <si>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</si>
  <si>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</si>
  <si>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</si>
  <si>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</si>
  <si>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</si>
  <si>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</si>
  <si>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</si>
  <si>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</si>
  <si>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</si>
  <si>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</si>
  <si>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</si>
  <si>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</si>
  <si>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</si>
  <si>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</si>
  <si>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</si>
  <si>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</si>
  <si>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</si>
  <si>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</si>
  <si>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</si>
  <si>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</si>
  <si>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</si>
  <si>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</si>
  <si>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</si>
  <si>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</si>
  <si>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</si>
  <si>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</si>
  <si>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</si>
  <si>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</si>
  <si>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</si>
  <si>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</si>
  <si>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</si>
  <si>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</si>
  <si>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</si>
  <si>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</si>
  <si>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</si>
  <si>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</si>
  <si>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</si>
  <si>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</si>
  <si>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</si>
  <si>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</si>
  <si>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</si>
  <si>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</si>
  <si>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</si>
  <si>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</si>
  <si>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</si>
  <si>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</si>
  <si>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</si>
  <si>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</si>
  <si>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</si>
  <si>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</si>
  <si>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</si>
  <si>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</si>
  <si>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</si>
  <si>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</si>
  <si>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</si>
  <si>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</si>
  <si>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</si>
  <si>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</si>
  <si>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</si>
  <si>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</si>
  <si>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</si>
  <si>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</si>
  <si>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</si>
  <si>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</si>
  <si>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</si>
  <si>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</si>
  <si>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</si>
  <si>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</si>
  <si>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</si>
  <si>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</si>
  <si>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</si>
  <si>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</si>
  <si>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</si>
  <si>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</si>
  <si>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</si>
  <si>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</si>
  <si>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</si>
  <si>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</si>
  <si>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</si>
  <si>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</si>
  <si>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</si>
  <si>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</si>
  <si>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</si>
  <si>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</si>
  <si>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</si>
  <si>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</si>
  <si>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</si>
  <si>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</si>
  <si>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</si>
  <si>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</si>
  <si>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</si>
  <si>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</si>
  <si>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</si>
  <si>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</si>
  <si>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</si>
  <si>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</si>
  <si>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</si>
  <si>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</si>
  <si>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</si>
  <si>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</si>
  <si>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June 30, 2017</t>
  </si>
  <si>
    <t>University of Wisconsin System - Eau Claire</t>
  </si>
  <si>
    <t>Student Loans Collected</t>
  </si>
  <si>
    <t>Student Loan Interest and Fees Collected</t>
  </si>
  <si>
    <t>Student Loans Issued</t>
  </si>
  <si>
    <t>Net Cash Used in Capital and Related</t>
  </si>
  <si>
    <t>Student Loan Interest Income and Fees</t>
  </si>
  <si>
    <t>Student Loans Receivable, Net</t>
  </si>
  <si>
    <t>Net Increase (Decrease) in Cash and Cash Equivalents</t>
  </si>
  <si>
    <t>Loss Before Capital Appropriations</t>
  </si>
  <si>
    <t>Investment Income (net of Investment Expense)</t>
  </si>
  <si>
    <t xml:space="preserve">Student Tuition and Fees (net of </t>
  </si>
  <si>
    <t>Capital Assets, Net</t>
  </si>
  <si>
    <t>Restricted Net Pension Asset</t>
  </si>
  <si>
    <t>Deposits Held for Others</t>
  </si>
  <si>
    <t>Perkins Loan Program</t>
  </si>
  <si>
    <t>Nonexpendable</t>
  </si>
  <si>
    <t>Restated</t>
  </si>
  <si>
    <t>Federal Pell Grants</t>
  </si>
  <si>
    <t>June 30, 2018</t>
  </si>
  <si>
    <t>Other Non-Operating Revenues (Expenses)</t>
  </si>
  <si>
    <t>Net Pension Liability (Asset)</t>
  </si>
  <si>
    <t>Pension Related Deferred Outflows</t>
  </si>
  <si>
    <t>Pension Related Deferred Inflows</t>
  </si>
  <si>
    <t>Current Year Cash Payments</t>
  </si>
  <si>
    <t>Prior Period Adjustment</t>
  </si>
  <si>
    <t xml:space="preserve">  Scholarship Allowances of $7,925,577 and $7,237,477, respectively)</t>
  </si>
  <si>
    <t xml:space="preserve">  Scholarship Allowances of $2,252,946 and $2,122,943, respectively)</t>
  </si>
  <si>
    <t>Statement of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</si>
</sst>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43" fontId="2" fillId="0" borderId="5" xfId="1" applyFont="1" applyFill="1" applyBorder="1"/>
    <xf numFmtId="43" fontId="1" fillId="0" borderId="2" xfId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16384" width="9.140625" style="1"/>
  </cols>
  <sheetData>
    <row r="1" spans="1:7" ht="18" x14ac:dyDescent="0.25">
      <c r="A1" s="8" t="s">
        <v>134</v>
      </c>
      <c r="B1" s="2"/>
      <c r="C1" s="2"/>
      <c r="D1" s="2"/>
      <c r="E1" s="11"/>
      <c r="F1" s="22"/>
      <c r="G1" s="59" t="s">
        <v>123</v>
      </c>
    </row>
    <row r="2" spans="1:7" ht="18" x14ac:dyDescent="0.25">
      <c r="A2" s="5" t="s">
        <v>107</v>
      </c>
      <c r="B2" s="7"/>
      <c r="C2" s="5"/>
      <c r="D2" s="5"/>
      <c r="E2" s="28">
        <v>43281</v>
      </c>
      <c r="F2" s="21"/>
      <c r="G2" s="28">
        <v>42916</v>
      </c>
    </row>
    <row r="3" spans="1:7" x14ac:dyDescent="0.2">
      <c r="F3" s="9"/>
      <c r="G3" s="25"/>
    </row>
    <row r="4" spans="1:7" x14ac:dyDescent="0.2">
      <c r="B4" s="6" t="s">
        <v>0</v>
      </c>
      <c r="F4" s="9"/>
      <c r="G4" s="25"/>
    </row>
    <row r="5" spans="1:7" x14ac:dyDescent="0.2">
      <c r="B5" s="1" t="s">
        <v>23</v>
      </c>
      <c r="F5" s="9"/>
      <c r="G5" s="25"/>
    </row>
    <row r="6" spans="1:7" ht="12.75" customHeight="1" x14ac:dyDescent="0.2">
      <c r="C6" s="1" t="s">
        <v>1</v>
      </c>
      <c r="E6" s="9">
        <v>56946503.419999994</v>
      </c>
      <c r="F6" s="9"/>
      <c r="G6" s="31">
        <v>62452864.000000015</v>
      </c>
    </row>
    <row r="7" spans="1:7" x14ac:dyDescent="0.2">
      <c r="C7" s="1" t="s">
        <v>2</v>
      </c>
      <c r="E7" s="9">
        <v>3454648.6900000004</v>
      </c>
      <c r="F7" s="9"/>
      <c r="G7" s="32">
        <v>3458070.4299999997</v>
      </c>
    </row>
    <row r="8" spans="1:7" x14ac:dyDescent="0.2">
      <c r="C8" s="24" t="s">
        <v>113</v>
      </c>
      <c r="E8" s="9">
        <v>1990039.7</v>
      </c>
      <c r="F8" s="9"/>
      <c r="G8" s="46">
        <v>1850340.08</v>
      </c>
    </row>
    <row r="9" spans="1:7" x14ac:dyDescent="0.2">
      <c r="C9" s="1" t="s">
        <v>3</v>
      </c>
      <c r="E9" s="9">
        <v>562606.62</v>
      </c>
      <c r="F9" s="9"/>
      <c r="G9" s="32">
        <v>597189.76</v>
      </c>
    </row>
    <row r="10" spans="1:7" x14ac:dyDescent="0.2">
      <c r="C10" s="1" t="s">
        <v>4</v>
      </c>
      <c r="E10" s="22">
        <v>679688.97</v>
      </c>
      <c r="F10" s="9"/>
      <c r="G10" s="22">
        <v>443057.85000000003</v>
      </c>
    </row>
    <row r="11" spans="1:7" x14ac:dyDescent="0.2">
      <c r="D11" s="1" t="s">
        <v>5</v>
      </c>
      <c r="E11" s="9">
        <f>+SUM(E6:E10)</f>
        <v>63633487.399999991</v>
      </c>
      <c r="F11" s="9"/>
      <c r="G11" s="9">
        <v>68801522.12000002</v>
      </c>
    </row>
    <row r="12" spans="1:7" x14ac:dyDescent="0.2">
      <c r="F12" s="9"/>
      <c r="G12" s="25"/>
    </row>
    <row r="13" spans="1:7" x14ac:dyDescent="0.2">
      <c r="B13" s="1" t="s">
        <v>6</v>
      </c>
      <c r="F13" s="9"/>
      <c r="G13" s="25"/>
    </row>
    <row r="14" spans="1:7" x14ac:dyDescent="0.2">
      <c r="C14" s="1" t="s">
        <v>7</v>
      </c>
      <c r="E14" s="9">
        <v>559394.71</v>
      </c>
      <c r="F14" s="9"/>
      <c r="G14" s="33">
        <v>757421.10000000009</v>
      </c>
    </row>
    <row r="15" spans="1:7" x14ac:dyDescent="0.2">
      <c r="C15" s="24" t="s">
        <v>113</v>
      </c>
      <c r="E15" s="9">
        <v>12452063.460000001</v>
      </c>
      <c r="F15" s="9"/>
      <c r="G15" s="46">
        <v>12164488.85</v>
      </c>
    </row>
    <row r="16" spans="1:7" x14ac:dyDescent="0.2">
      <c r="C16" s="24" t="s">
        <v>118</v>
      </c>
      <c r="E16" s="9">
        <v>195313799.62</v>
      </c>
      <c r="F16" s="9"/>
      <c r="G16" s="33">
        <v>171219118.00000003</v>
      </c>
    </row>
    <row r="17" spans="2:7" x14ac:dyDescent="0.2">
      <c r="C17" s="24" t="s">
        <v>119</v>
      </c>
      <c r="E17" s="9">
        <v>13397302.57</v>
      </c>
      <c r="F17" s="9"/>
      <c r="G17" s="33">
        <v>0</v>
      </c>
    </row>
    <row r="18" spans="2:7" x14ac:dyDescent="0.2">
      <c r="D18" s="1" t="s">
        <v>8</v>
      </c>
      <c r="E18" s="58">
        <f>+SUM(E14:E17)</f>
        <v>221722560.36000001</v>
      </c>
      <c r="F18" s="9"/>
      <c r="G18" s="58">
        <v>184141027.95000002</v>
      </c>
    </row>
    <row r="19" spans="2:7" s="6" customFormat="1" x14ac:dyDescent="0.2">
      <c r="D19" s="6" t="s">
        <v>9</v>
      </c>
      <c r="E19" s="22">
        <f>+E11+E18</f>
        <v>285356047.75999999</v>
      </c>
      <c r="F19" s="9"/>
      <c r="G19" s="22">
        <v>252942550.07000005</v>
      </c>
    </row>
    <row r="20" spans="2:7" x14ac:dyDescent="0.2">
      <c r="F20" s="9"/>
      <c r="G20" s="25"/>
    </row>
    <row r="21" spans="2:7" x14ac:dyDescent="0.2">
      <c r="B21" s="20" t="s">
        <v>98</v>
      </c>
      <c r="C21" s="47"/>
      <c r="D21" s="47"/>
      <c r="E21" s="53">
        <v>25896900.859999999</v>
      </c>
      <c r="F21" s="9"/>
      <c r="G21" s="53">
        <v>29382724.259999998</v>
      </c>
    </row>
    <row r="22" spans="2:7" x14ac:dyDescent="0.2">
      <c r="F22" s="9"/>
      <c r="G22" s="25"/>
    </row>
    <row r="23" spans="2:7" x14ac:dyDescent="0.2">
      <c r="B23" s="6" t="s">
        <v>10</v>
      </c>
      <c r="F23" s="9"/>
      <c r="G23" s="25"/>
    </row>
    <row r="24" spans="2:7" x14ac:dyDescent="0.2">
      <c r="B24" s="1" t="s">
        <v>11</v>
      </c>
      <c r="F24" s="9"/>
      <c r="G24" s="25"/>
    </row>
    <row r="25" spans="2:7" x14ac:dyDescent="0.2">
      <c r="C25" s="1" t="s">
        <v>12</v>
      </c>
      <c r="E25" s="9">
        <v>9399549.3100000005</v>
      </c>
      <c r="F25" s="9"/>
      <c r="G25" s="34">
        <v>6666155.2599999998</v>
      </c>
    </row>
    <row r="26" spans="2:7" x14ac:dyDescent="0.2">
      <c r="C26" s="1" t="s">
        <v>13</v>
      </c>
      <c r="E26" s="9">
        <v>5247184.3600000003</v>
      </c>
      <c r="F26" s="9"/>
      <c r="G26" s="34">
        <v>4119483.6</v>
      </c>
    </row>
    <row r="27" spans="2:7" x14ac:dyDescent="0.2">
      <c r="C27" s="1" t="s">
        <v>14</v>
      </c>
      <c r="E27" s="9">
        <v>97438</v>
      </c>
      <c r="F27" s="9"/>
      <c r="G27" s="34">
        <v>73835</v>
      </c>
    </row>
    <row r="28" spans="2:7" x14ac:dyDescent="0.2">
      <c r="C28" s="1" t="s">
        <v>44</v>
      </c>
      <c r="E28" s="9">
        <v>2180761.44</v>
      </c>
      <c r="F28" s="9"/>
      <c r="G28" s="34">
        <v>1547782.1400000001</v>
      </c>
    </row>
    <row r="29" spans="2:7" x14ac:dyDescent="0.2">
      <c r="C29" s="1" t="s">
        <v>15</v>
      </c>
      <c r="E29" s="9">
        <v>1576044.07</v>
      </c>
      <c r="F29" s="9"/>
      <c r="G29" s="34">
        <v>1453199.1300000001</v>
      </c>
    </row>
    <row r="30" spans="2:7" x14ac:dyDescent="0.2">
      <c r="C30" s="24" t="s">
        <v>120</v>
      </c>
      <c r="E30" s="22">
        <v>591241.14</v>
      </c>
      <c r="F30" s="9"/>
      <c r="G30" s="22">
        <v>17327.09</v>
      </c>
    </row>
    <row r="31" spans="2:7" x14ac:dyDescent="0.2">
      <c r="D31" s="1" t="s">
        <v>16</v>
      </c>
      <c r="E31" s="9">
        <f>+SUM(E25:E30)</f>
        <v>19092218.320000004</v>
      </c>
      <c r="F31" s="9"/>
      <c r="G31" s="9">
        <v>13877782.220000001</v>
      </c>
    </row>
    <row r="32" spans="2:7" x14ac:dyDescent="0.2">
      <c r="F32" s="9"/>
      <c r="G32" s="25"/>
    </row>
    <row r="33" spans="2:7" x14ac:dyDescent="0.2">
      <c r="B33" s="1" t="s">
        <v>17</v>
      </c>
      <c r="F33" s="9"/>
      <c r="G33" s="25"/>
    </row>
    <row r="34" spans="2:7" x14ac:dyDescent="0.2">
      <c r="C34" s="1" t="s">
        <v>13</v>
      </c>
      <c r="E34" s="9">
        <v>65660812.939999998</v>
      </c>
      <c r="F34" s="9"/>
      <c r="G34" s="35">
        <v>55634320.390000001</v>
      </c>
    </row>
    <row r="35" spans="2:7" x14ac:dyDescent="0.2">
      <c r="C35" s="1" t="s">
        <v>14</v>
      </c>
      <c r="E35" s="9">
        <v>192737</v>
      </c>
      <c r="F35" s="9"/>
      <c r="G35" s="35">
        <v>160085</v>
      </c>
    </row>
    <row r="36" spans="2:7" x14ac:dyDescent="0.2">
      <c r="C36" s="24" t="s">
        <v>121</v>
      </c>
      <c r="E36" s="9">
        <v>13777721</v>
      </c>
      <c r="F36" s="9"/>
      <c r="G36" s="46">
        <v>13777721</v>
      </c>
    </row>
    <row r="37" spans="2:7" s="3" customFormat="1" x14ac:dyDescent="0.2">
      <c r="C37" s="3" t="s">
        <v>15</v>
      </c>
      <c r="E37" s="9">
        <v>1346433.55</v>
      </c>
      <c r="F37" s="9"/>
      <c r="G37" s="9">
        <v>1233389</v>
      </c>
    </row>
    <row r="38" spans="2:7" s="3" customFormat="1" x14ac:dyDescent="0.2">
      <c r="C38" s="24" t="s">
        <v>99</v>
      </c>
      <c r="D38" s="1"/>
      <c r="E38" s="9">
        <v>19338528.949999999</v>
      </c>
      <c r="F38" s="9"/>
      <c r="G38" s="9">
        <v>10492024.379999999</v>
      </c>
    </row>
    <row r="39" spans="2:7" x14ac:dyDescent="0.2">
      <c r="C39" s="24" t="s">
        <v>105</v>
      </c>
      <c r="E39" s="22">
        <v>0</v>
      </c>
      <c r="F39" s="9"/>
      <c r="G39" s="22">
        <v>3971443.73</v>
      </c>
    </row>
    <row r="40" spans="2:7" x14ac:dyDescent="0.2">
      <c r="D40" s="1" t="s">
        <v>18</v>
      </c>
      <c r="E40" s="22">
        <f>+SUM(E34:E39)</f>
        <v>100316233.44</v>
      </c>
      <c r="F40" s="9"/>
      <c r="G40" s="22">
        <v>85268983.5</v>
      </c>
    </row>
    <row r="41" spans="2:7" s="6" customFormat="1" x14ac:dyDescent="0.2">
      <c r="D41" s="6" t="s">
        <v>19</v>
      </c>
      <c r="E41" s="22">
        <f>+E40+E31</f>
        <v>119408451.76000001</v>
      </c>
      <c r="F41" s="9"/>
      <c r="G41" s="22">
        <v>99146765.719999999</v>
      </c>
    </row>
    <row r="42" spans="2:7" x14ac:dyDescent="0.2">
      <c r="F42" s="9"/>
      <c r="G42" s="25"/>
    </row>
    <row r="43" spans="2:7" x14ac:dyDescent="0.2">
      <c r="B43" s="6" t="s">
        <v>100</v>
      </c>
      <c r="E43" s="22">
        <v>28574636.900000002</v>
      </c>
      <c r="F43" s="9"/>
      <c r="G43" s="45">
        <v>12468866.43</v>
      </c>
    </row>
    <row r="44" spans="2:7" x14ac:dyDescent="0.2">
      <c r="F44" s="9"/>
      <c r="G44" s="25"/>
    </row>
    <row r="45" spans="2:7" x14ac:dyDescent="0.2">
      <c r="B45" s="6" t="s">
        <v>46</v>
      </c>
      <c r="F45" s="9"/>
      <c r="G45" s="25"/>
    </row>
    <row r="46" spans="2:7" x14ac:dyDescent="0.2">
      <c r="C46" s="24" t="s">
        <v>48</v>
      </c>
      <c r="E46" s="9">
        <v>124115627.31999999</v>
      </c>
      <c r="F46" s="9"/>
      <c r="G46" s="36">
        <v>111231394</v>
      </c>
    </row>
    <row r="47" spans="2:7" x14ac:dyDescent="0.2">
      <c r="C47" s="1" t="s">
        <v>20</v>
      </c>
      <c r="F47" s="9"/>
      <c r="G47" s="36"/>
    </row>
    <row r="48" spans="2:7" x14ac:dyDescent="0.2">
      <c r="D48" s="24" t="s">
        <v>122</v>
      </c>
      <c r="E48" s="9">
        <v>0</v>
      </c>
      <c r="F48" s="9"/>
      <c r="G48" s="36">
        <v>0</v>
      </c>
    </row>
    <row r="49" spans="3:7" x14ac:dyDescent="0.2">
      <c r="D49" s="24" t="s">
        <v>21</v>
      </c>
      <c r="E49" s="9">
        <v>32380105.43</v>
      </c>
      <c r="F49" s="9"/>
      <c r="G49" s="36">
        <v>27164187.210000001</v>
      </c>
    </row>
    <row r="50" spans="3:7" x14ac:dyDescent="0.2">
      <c r="C50" s="1" t="s">
        <v>22</v>
      </c>
      <c r="E50" s="22">
        <v>6774127.2099999813</v>
      </c>
      <c r="F50" s="9"/>
      <c r="G50" s="22">
        <v>32314060.97000001</v>
      </c>
    </row>
    <row r="51" spans="3:7" s="6" customFormat="1" ht="13.5" thickBot="1" x14ac:dyDescent="0.25">
      <c r="D51" s="6" t="s">
        <v>47</v>
      </c>
      <c r="E51" s="12">
        <f>+SUM(E46:E50)</f>
        <v>163269859.95999998</v>
      </c>
      <c r="F51" s="9"/>
      <c r="G51" s="12">
        <v>170709642.18000001</v>
      </c>
    </row>
    <row r="52" spans="3:7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6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" bestFit="1" customWidth="1"/>
    <col min="8" max="8" width="15" style="57" customWidth="1"/>
  </cols>
  <sheetData>
    <row r="1" spans="1:8" s="1" customFormat="1" ht="18" x14ac:dyDescent="0.25">
      <c r="A1" s="14" t="s">
        <v>94</v>
      </c>
      <c r="B1" s="14"/>
      <c r="C1" s="15"/>
      <c r="D1" s="15"/>
      <c r="E1" s="27"/>
      <c r="F1" s="15"/>
      <c r="G1" s="59" t="s">
        <v>123</v>
      </c>
      <c r="H1" s="9"/>
    </row>
    <row r="2" spans="1:8" s="1" customFormat="1" ht="12.75" customHeight="1" x14ac:dyDescent="0.2">
      <c r="A2" s="60" t="s">
        <v>107</v>
      </c>
      <c r="B2" s="60"/>
      <c r="C2" s="60"/>
      <c r="D2" s="60"/>
      <c r="E2" s="30" t="s">
        <v>92</v>
      </c>
      <c r="F2" s="13"/>
      <c r="G2" s="23" t="s">
        <v>92</v>
      </c>
      <c r="H2" s="55"/>
    </row>
    <row r="3" spans="1:8" s="1" customFormat="1" x14ac:dyDescent="0.2">
      <c r="A3" s="61"/>
      <c r="B3" s="61"/>
      <c r="C3" s="61"/>
      <c r="D3" s="61"/>
      <c r="E3" s="50" t="s">
        <v>125</v>
      </c>
      <c r="F3" s="13"/>
      <c r="G3" s="50" t="s">
        <v>106</v>
      </c>
      <c r="H3" s="56"/>
    </row>
    <row r="4" spans="1:8" s="1" customFormat="1" x14ac:dyDescent="0.2">
      <c r="A4" s="16" t="s">
        <v>24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25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47" t="s">
        <v>117</v>
      </c>
      <c r="D6" s="13"/>
      <c r="E6" s="25"/>
      <c r="F6" s="13"/>
      <c r="G6" s="9"/>
      <c r="H6" s="9"/>
    </row>
    <row r="7" spans="1:8" s="1" customFormat="1" x14ac:dyDescent="0.2">
      <c r="C7" s="24" t="s">
        <v>132</v>
      </c>
      <c r="E7" s="37">
        <v>70899870.00999999</v>
      </c>
      <c r="G7" s="9">
        <v>68035649.719999999</v>
      </c>
      <c r="H7" s="9"/>
    </row>
    <row r="8" spans="1:8" s="1" customFormat="1" x14ac:dyDescent="0.2">
      <c r="C8" s="1" t="s">
        <v>26</v>
      </c>
      <c r="E8" s="37">
        <v>3153972.83</v>
      </c>
      <c r="G8" s="9">
        <v>4285289.3999999994</v>
      </c>
      <c r="H8" s="9"/>
    </row>
    <row r="9" spans="1:8" s="1" customFormat="1" x14ac:dyDescent="0.2">
      <c r="C9" s="1" t="s">
        <v>27</v>
      </c>
      <c r="E9" s="38">
        <v>765055.94000000006</v>
      </c>
      <c r="G9" s="9">
        <v>948067.60000000091</v>
      </c>
      <c r="H9" s="9"/>
    </row>
    <row r="10" spans="1:8" s="1" customFormat="1" x14ac:dyDescent="0.2">
      <c r="C10" s="1" t="s">
        <v>28</v>
      </c>
      <c r="E10" s="39">
        <v>9718276.129999999</v>
      </c>
      <c r="G10" s="9">
        <v>9665372.790000001</v>
      </c>
      <c r="H10" s="9"/>
    </row>
    <row r="11" spans="1:8" s="1" customFormat="1" x14ac:dyDescent="0.2">
      <c r="C11" s="1" t="s">
        <v>43</v>
      </c>
      <c r="E11" s="25"/>
      <c r="G11" s="9"/>
      <c r="H11" s="9"/>
    </row>
    <row r="12" spans="1:8" s="1" customFormat="1" x14ac:dyDescent="0.2">
      <c r="C12" s="24" t="s">
        <v>133</v>
      </c>
      <c r="E12" s="40">
        <v>25659010.300000001</v>
      </c>
      <c r="G12" s="9">
        <v>27333779.669999998</v>
      </c>
      <c r="H12" s="9"/>
    </row>
    <row r="13" spans="1:8" s="1" customFormat="1" x14ac:dyDescent="0.2">
      <c r="C13" s="24" t="s">
        <v>112</v>
      </c>
      <c r="E13" s="46">
        <v>247037.83000000002</v>
      </c>
      <c r="G13" s="9">
        <v>396901.49000000005</v>
      </c>
      <c r="H13" s="9"/>
    </row>
    <row r="14" spans="1:8" s="1" customFormat="1" x14ac:dyDescent="0.2">
      <c r="C14" s="1" t="s">
        <v>29</v>
      </c>
      <c r="E14" s="41">
        <v>18793212.449999999</v>
      </c>
      <c r="F14" s="3"/>
      <c r="G14" s="11">
        <v>17503763.650000002</v>
      </c>
      <c r="H14" s="9"/>
    </row>
    <row r="15" spans="1:8" s="1" customFormat="1" x14ac:dyDescent="0.2">
      <c r="D15" s="6" t="s">
        <v>30</v>
      </c>
      <c r="E15" s="9">
        <f>+SUM(E7:E14)</f>
        <v>129236435.48999998</v>
      </c>
      <c r="F15" s="6"/>
      <c r="G15" s="9">
        <v>128168824.32000001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31</v>
      </c>
      <c r="E17" s="25"/>
      <c r="G17" s="9"/>
      <c r="H17" s="9"/>
    </row>
    <row r="18" spans="2:8" s="1" customFormat="1" x14ac:dyDescent="0.2">
      <c r="C18" s="1" t="s">
        <v>32</v>
      </c>
      <c r="E18" s="42">
        <v>109736448.69</v>
      </c>
      <c r="G18" s="9">
        <v>109270621.09999999</v>
      </c>
      <c r="H18" s="9"/>
    </row>
    <row r="19" spans="2:8" s="1" customFormat="1" x14ac:dyDescent="0.2">
      <c r="C19" s="1" t="s">
        <v>33</v>
      </c>
      <c r="E19" s="42">
        <v>7482072.160000002</v>
      </c>
      <c r="G19" s="9">
        <v>7379995.75</v>
      </c>
      <c r="H19" s="9"/>
    </row>
    <row r="20" spans="2:8" s="1" customFormat="1" x14ac:dyDescent="0.2">
      <c r="C20" s="1" t="s">
        <v>34</v>
      </c>
      <c r="E20" s="42">
        <v>45882971.410000004</v>
      </c>
      <c r="G20" s="9">
        <v>39452235.850000001</v>
      </c>
      <c r="H20" s="9"/>
    </row>
    <row r="21" spans="2:8" s="1" customFormat="1" x14ac:dyDescent="0.2">
      <c r="C21" s="1" t="s">
        <v>35</v>
      </c>
      <c r="E21" s="42">
        <v>192545.31000000238</v>
      </c>
      <c r="G21" s="9">
        <v>271599.65000000177</v>
      </c>
      <c r="H21" s="9"/>
    </row>
    <row r="22" spans="2:8" s="1" customFormat="1" x14ac:dyDescent="0.2">
      <c r="C22" s="1" t="s">
        <v>36</v>
      </c>
      <c r="E22" s="45">
        <v>9254683.7799999993</v>
      </c>
      <c r="F22" s="3"/>
      <c r="G22" s="22">
        <v>9082214.4600000009</v>
      </c>
      <c r="H22" s="9"/>
    </row>
    <row r="23" spans="2:8" s="1" customFormat="1" x14ac:dyDescent="0.2">
      <c r="D23" s="6" t="s">
        <v>37</v>
      </c>
      <c r="E23" s="45">
        <f>+SUM(E18:E22)</f>
        <v>172548721.34999999</v>
      </c>
      <c r="F23" s="3"/>
      <c r="G23" s="22">
        <v>165456666.81</v>
      </c>
      <c r="H23" s="9"/>
    </row>
    <row r="24" spans="2:8" s="1" customFormat="1" x14ac:dyDescent="0.2">
      <c r="D24" s="6" t="s">
        <v>51</v>
      </c>
      <c r="E24" s="9">
        <f>+E15-E23</f>
        <v>-43312285.860000014</v>
      </c>
      <c r="F24" s="6"/>
      <c r="G24" s="9">
        <v>-37287842.489999995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38</v>
      </c>
      <c r="E26" s="25"/>
      <c r="G26" s="9"/>
      <c r="H26" s="9"/>
    </row>
    <row r="27" spans="2:8" s="1" customFormat="1" x14ac:dyDescent="0.2">
      <c r="C27" s="1" t="s">
        <v>39</v>
      </c>
      <c r="E27" s="43">
        <v>27293427.259999998</v>
      </c>
      <c r="G27" s="9">
        <v>27978290.880000003</v>
      </c>
      <c r="H27" s="9"/>
    </row>
    <row r="28" spans="2:8" s="1" customFormat="1" x14ac:dyDescent="0.2">
      <c r="C28" s="1" t="s">
        <v>40</v>
      </c>
      <c r="E28" s="43">
        <v>6273657.3799999999</v>
      </c>
      <c r="G28" s="9">
        <v>3374679.54</v>
      </c>
      <c r="H28" s="9"/>
    </row>
    <row r="29" spans="2:8" s="1" customFormat="1" x14ac:dyDescent="0.2">
      <c r="C29" s="24" t="s">
        <v>124</v>
      </c>
      <c r="E29" s="46">
        <v>9975853</v>
      </c>
      <c r="G29" s="9">
        <v>9161036</v>
      </c>
      <c r="H29" s="9"/>
    </row>
    <row r="30" spans="2:8" s="1" customFormat="1" x14ac:dyDescent="0.2">
      <c r="C30" s="24" t="s">
        <v>116</v>
      </c>
      <c r="E30" s="46">
        <v>971339.15999999992</v>
      </c>
      <c r="F30" s="3"/>
      <c r="G30" s="9">
        <v>480944.31</v>
      </c>
      <c r="H30" s="9"/>
    </row>
    <row r="31" spans="2:8" s="1" customFormat="1" x14ac:dyDescent="0.2">
      <c r="C31" s="1" t="s">
        <v>41</v>
      </c>
      <c r="E31" s="44">
        <v>-33461.72</v>
      </c>
      <c r="G31" s="9">
        <v>-199534</v>
      </c>
      <c r="H31" s="9"/>
    </row>
    <row r="32" spans="2:8" s="1" customFormat="1" x14ac:dyDescent="0.2">
      <c r="C32" s="1" t="s">
        <v>42</v>
      </c>
      <c r="E32" s="44">
        <v>-1411294.23</v>
      </c>
      <c r="G32" s="9">
        <v>-2073661.24</v>
      </c>
      <c r="H32" s="9"/>
    </row>
    <row r="33" spans="2:8" s="1" customFormat="1" x14ac:dyDescent="0.2">
      <c r="C33" s="1" t="s">
        <v>45</v>
      </c>
      <c r="E33" s="44">
        <v>-2274220.2400000002</v>
      </c>
      <c r="G33" s="9">
        <v>-2160765.37</v>
      </c>
      <c r="H33" s="9"/>
    </row>
    <row r="34" spans="2:8" s="1" customFormat="1" x14ac:dyDescent="0.2">
      <c r="C34" s="24" t="s">
        <v>126</v>
      </c>
      <c r="E34" s="45">
        <v>820333.74999999756</v>
      </c>
      <c r="F34" s="3"/>
      <c r="G34" s="22">
        <v>-2143745.0700000022</v>
      </c>
      <c r="H34" s="9"/>
    </row>
    <row r="35" spans="2:8" s="1" customFormat="1" x14ac:dyDescent="0.2">
      <c r="E35" s="25"/>
      <c r="G35" s="9"/>
      <c r="H35" s="9"/>
    </row>
    <row r="36" spans="2:8" s="1" customFormat="1" x14ac:dyDescent="0.2">
      <c r="D36" s="24" t="s">
        <v>115</v>
      </c>
      <c r="E36" s="9">
        <f>+SUM(E24:E34)</f>
        <v>-1696651.50000002</v>
      </c>
      <c r="G36" s="9">
        <v>-2870597.4399999939</v>
      </c>
      <c r="H36" s="9"/>
    </row>
    <row r="37" spans="2:8" s="1" customFormat="1" x14ac:dyDescent="0.2">
      <c r="E37" s="25"/>
      <c r="G37" s="9"/>
      <c r="H37" s="9"/>
    </row>
    <row r="38" spans="2:8" s="1" customFormat="1" x14ac:dyDescent="0.2">
      <c r="C38" s="24" t="s">
        <v>104</v>
      </c>
      <c r="E38" s="48">
        <v>2639611.36</v>
      </c>
      <c r="G38" s="9">
        <v>4966363.71</v>
      </c>
      <c r="H38" s="9"/>
    </row>
    <row r="39" spans="2:8" s="1" customFormat="1" x14ac:dyDescent="0.2">
      <c r="C39" s="24" t="s">
        <v>101</v>
      </c>
      <c r="E39" s="45">
        <v>6665</v>
      </c>
      <c r="F39" s="3"/>
      <c r="G39" s="22">
        <v>3784</v>
      </c>
      <c r="H39" s="9"/>
    </row>
    <row r="40" spans="2:8" s="1" customFormat="1" x14ac:dyDescent="0.2">
      <c r="E40" s="26"/>
      <c r="G40" s="10"/>
      <c r="H40" s="9"/>
    </row>
    <row r="41" spans="2:8" s="1" customFormat="1" x14ac:dyDescent="0.2">
      <c r="D41" s="6" t="s">
        <v>52</v>
      </c>
      <c r="E41" s="9">
        <f>+E39+E36+E38</f>
        <v>949624.85999997985</v>
      </c>
      <c r="F41" s="6"/>
      <c r="G41" s="9">
        <v>2099550.2700000061</v>
      </c>
      <c r="H41" s="9"/>
    </row>
    <row r="42" spans="2:8" s="1" customFormat="1" x14ac:dyDescent="0.2">
      <c r="E42" s="25"/>
      <c r="G42" s="9"/>
      <c r="H42" s="9"/>
    </row>
    <row r="43" spans="2:8" s="1" customFormat="1" x14ac:dyDescent="0.2">
      <c r="B43" s="6" t="s">
        <v>46</v>
      </c>
      <c r="E43" s="25"/>
      <c r="G43" s="9"/>
      <c r="H43" s="9"/>
    </row>
    <row r="44" spans="2:8" s="1" customFormat="1" x14ac:dyDescent="0.2">
      <c r="C44" s="24" t="s">
        <v>49</v>
      </c>
      <c r="E44" s="46">
        <f>+G46</f>
        <v>170709642.17999995</v>
      </c>
      <c r="F44" s="3"/>
      <c r="G44" s="9">
        <v>226301848.93999994</v>
      </c>
      <c r="H44" s="9"/>
    </row>
    <row r="45" spans="2:8" s="1" customFormat="1" x14ac:dyDescent="0.2">
      <c r="C45" s="24" t="s">
        <v>131</v>
      </c>
      <c r="E45" s="45">
        <v>-8389407.0800000001</v>
      </c>
      <c r="F45" s="10"/>
      <c r="G45" s="22">
        <v>-57691757.030000001</v>
      </c>
      <c r="H45" s="9"/>
    </row>
    <row r="46" spans="2:8" s="1" customFormat="1" ht="13.5" thickBot="1" x14ac:dyDescent="0.25">
      <c r="C46" s="6" t="s">
        <v>50</v>
      </c>
      <c r="E46" s="12">
        <f>+SUM(E41:E45)</f>
        <v>163269859.95999992</v>
      </c>
      <c r="F46" s="4"/>
      <c r="G46" s="12">
        <v>170709642.17999995</v>
      </c>
      <c r="H46" s="9"/>
    </row>
    <row r="47" spans="2:8" s="1" customFormat="1" ht="13.5" thickTop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  <row r="96" spans="5:8" s="1" customFormat="1" x14ac:dyDescent="0.2">
      <c r="E96" s="9"/>
      <c r="G96" s="9"/>
      <c r="H96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9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53</v>
      </c>
      <c r="B1" s="14"/>
      <c r="C1" s="15"/>
      <c r="D1" s="15"/>
      <c r="E1" s="45"/>
      <c r="F1" s="15"/>
      <c r="G1" s="59" t="s">
        <v>123</v>
      </c>
    </row>
    <row r="2" spans="1:7" s="1" customFormat="1" x14ac:dyDescent="0.2">
      <c r="A2" s="60" t="s">
        <v>107</v>
      </c>
      <c r="B2" s="60"/>
      <c r="C2" s="60"/>
      <c r="D2" s="60"/>
      <c r="E2" s="30" t="s">
        <v>92</v>
      </c>
      <c r="F2" s="47"/>
      <c r="G2" s="30" t="s">
        <v>92</v>
      </c>
    </row>
    <row r="3" spans="1:7" s="1" customFormat="1" x14ac:dyDescent="0.2">
      <c r="A3" s="61"/>
      <c r="B3" s="61"/>
      <c r="C3" s="61"/>
      <c r="D3" s="61"/>
      <c r="E3" s="50" t="s">
        <v>125</v>
      </c>
      <c r="F3" s="47"/>
      <c r="G3" s="50" t="s">
        <v>106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54</v>
      </c>
      <c r="C5" s="25"/>
      <c r="D5" s="25"/>
    </row>
    <row r="6" spans="1:7" x14ac:dyDescent="0.2">
      <c r="B6" s="25"/>
      <c r="C6" s="25" t="s">
        <v>55</v>
      </c>
      <c r="D6" s="25"/>
      <c r="E6" s="48">
        <v>70188841.670000002</v>
      </c>
      <c r="F6" s="48"/>
      <c r="G6" s="48">
        <v>68758348.920000002</v>
      </c>
    </row>
    <row r="7" spans="1:7" x14ac:dyDescent="0.2">
      <c r="B7" s="25"/>
      <c r="C7" s="25" t="s">
        <v>56</v>
      </c>
      <c r="D7" s="25"/>
      <c r="E7" s="48">
        <v>5081836.04</v>
      </c>
      <c r="F7" s="48"/>
      <c r="G7" s="48">
        <v>4973170.7799999993</v>
      </c>
    </row>
    <row r="8" spans="1:7" x14ac:dyDescent="0.2">
      <c r="B8" s="25"/>
      <c r="C8" s="25" t="s">
        <v>28</v>
      </c>
      <c r="D8" s="25"/>
      <c r="E8" s="48">
        <v>9909223.0499999989</v>
      </c>
      <c r="F8" s="48"/>
      <c r="G8" s="48">
        <v>9601821.1099999994</v>
      </c>
    </row>
    <row r="9" spans="1:7" x14ac:dyDescent="0.2">
      <c r="B9" s="25"/>
      <c r="C9" s="25" t="s">
        <v>57</v>
      </c>
      <c r="D9" s="25"/>
      <c r="E9" s="48">
        <v>25667250.330000002</v>
      </c>
      <c r="F9" s="48"/>
      <c r="G9" s="48">
        <v>27233580.960000001</v>
      </c>
    </row>
    <row r="10" spans="1:7" x14ac:dyDescent="0.2">
      <c r="B10" s="25"/>
      <c r="C10" s="25" t="s">
        <v>58</v>
      </c>
      <c r="D10" s="25"/>
      <c r="E10" s="48">
        <v>-106533084.53000002</v>
      </c>
      <c r="F10" s="48"/>
      <c r="G10" s="48">
        <v>-104449409.78999999</v>
      </c>
    </row>
    <row r="11" spans="1:7" x14ac:dyDescent="0.2">
      <c r="B11" s="25"/>
      <c r="C11" s="25" t="s">
        <v>59</v>
      </c>
      <c r="D11" s="25"/>
      <c r="E11" s="48">
        <v>-46516269.323488414</v>
      </c>
      <c r="F11" s="48"/>
      <c r="G11" s="48">
        <v>-41456732.57</v>
      </c>
    </row>
    <row r="12" spans="1:7" x14ac:dyDescent="0.2">
      <c r="B12" s="25"/>
      <c r="C12" s="25" t="s">
        <v>60</v>
      </c>
      <c r="D12" s="25"/>
      <c r="E12" s="48">
        <v>-7482072.1600000011</v>
      </c>
      <c r="F12" s="48"/>
      <c r="G12" s="48">
        <v>-7379995.75</v>
      </c>
    </row>
    <row r="13" spans="1:7" x14ac:dyDescent="0.2">
      <c r="B13" s="25"/>
      <c r="C13" s="25" t="s">
        <v>108</v>
      </c>
      <c r="D13" s="25"/>
      <c r="E13" s="48">
        <v>-2297345.5399999996</v>
      </c>
      <c r="F13" s="48"/>
      <c r="G13" s="48">
        <v>2417614.2200000002</v>
      </c>
    </row>
    <row r="14" spans="1:7" x14ac:dyDescent="0.2">
      <c r="B14" s="25"/>
      <c r="C14" s="25" t="s">
        <v>109</v>
      </c>
      <c r="D14" s="25"/>
      <c r="E14" s="48">
        <v>247037.83000000002</v>
      </c>
      <c r="F14" s="48"/>
      <c r="G14" s="48">
        <v>396901.49</v>
      </c>
    </row>
    <row r="15" spans="1:7" x14ac:dyDescent="0.2">
      <c r="B15" s="25"/>
      <c r="C15" s="25" t="s">
        <v>110</v>
      </c>
      <c r="D15" s="25"/>
      <c r="E15" s="48">
        <v>2904324.16</v>
      </c>
      <c r="F15" s="48"/>
      <c r="G15" s="48">
        <v>-2618050.17</v>
      </c>
    </row>
    <row r="16" spans="1:7" x14ac:dyDescent="0.2">
      <c r="B16" s="25"/>
      <c r="C16" s="47" t="s">
        <v>93</v>
      </c>
      <c r="D16" s="25"/>
      <c r="E16" s="45">
        <v>17550932.160000004</v>
      </c>
      <c r="F16" s="48"/>
      <c r="G16" s="45">
        <v>17807478.309999999</v>
      </c>
    </row>
    <row r="17" spans="2:7" x14ac:dyDescent="0.2">
      <c r="B17" s="25"/>
      <c r="C17" s="25"/>
      <c r="D17" s="20" t="s">
        <v>61</v>
      </c>
      <c r="E17" s="48">
        <f>SUM(E6:E16)</f>
        <v>-31279326.313488431</v>
      </c>
      <c r="F17" s="48"/>
      <c r="G17" s="48">
        <v>-24715272.489999983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62</v>
      </c>
      <c r="C19" s="25"/>
      <c r="D19" s="25"/>
      <c r="E19" s="48"/>
      <c r="F19" s="48"/>
      <c r="G19" s="48"/>
    </row>
    <row r="20" spans="2:7" x14ac:dyDescent="0.2">
      <c r="B20" s="25"/>
      <c r="C20" s="25" t="s">
        <v>63</v>
      </c>
      <c r="D20" s="25"/>
      <c r="E20" s="48">
        <v>1091314.1390024668</v>
      </c>
      <c r="F20" s="48"/>
      <c r="G20" s="48">
        <v>348899.67999998387</v>
      </c>
    </row>
    <row r="21" spans="2:7" x14ac:dyDescent="0.2">
      <c r="B21" s="25"/>
      <c r="C21" s="25" t="s">
        <v>64</v>
      </c>
      <c r="D21" s="25"/>
      <c r="E21" s="48">
        <v>808825.94</v>
      </c>
      <c r="F21" s="48"/>
      <c r="G21" s="48">
        <v>152404.70000000001</v>
      </c>
    </row>
    <row r="22" spans="2:7" x14ac:dyDescent="0.2">
      <c r="B22" s="25"/>
      <c r="C22" s="25" t="s">
        <v>65</v>
      </c>
      <c r="D22" s="25"/>
      <c r="E22" s="45">
        <v>-766453.05</v>
      </c>
      <c r="F22" s="48"/>
      <c r="G22" s="45">
        <v>-74066.87</v>
      </c>
    </row>
    <row r="23" spans="2:7" x14ac:dyDescent="0.2">
      <c r="B23" s="25"/>
      <c r="C23" s="25"/>
      <c r="D23" s="20" t="s">
        <v>66</v>
      </c>
      <c r="E23" s="48">
        <f>SUM(E20:E22)</f>
        <v>1133687.0290024667</v>
      </c>
      <c r="F23" s="48"/>
      <c r="G23" s="48">
        <v>427237.50999998389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67</v>
      </c>
      <c r="E25" s="48"/>
      <c r="F25" s="48"/>
      <c r="G25" s="48"/>
    </row>
    <row r="26" spans="2:7" x14ac:dyDescent="0.2">
      <c r="B26" s="25"/>
      <c r="C26" s="25" t="s">
        <v>68</v>
      </c>
      <c r="D26" s="25"/>
      <c r="E26" s="48">
        <v>21705675.993268646</v>
      </c>
      <c r="F26" s="48"/>
      <c r="G26" s="48">
        <v>21880289.859999999</v>
      </c>
    </row>
    <row r="27" spans="2:7" x14ac:dyDescent="0.2">
      <c r="B27" s="25"/>
      <c r="C27" s="25" t="s">
        <v>102</v>
      </c>
      <c r="D27" s="25"/>
      <c r="E27" s="48">
        <v>-6671015.5501974858</v>
      </c>
      <c r="F27" s="48"/>
      <c r="G27" s="48">
        <v>-8276184.1399999997</v>
      </c>
    </row>
    <row r="28" spans="2:7" x14ac:dyDescent="0.2">
      <c r="B28" s="25"/>
      <c r="C28" s="25" t="s">
        <v>104</v>
      </c>
      <c r="D28" s="25"/>
      <c r="E28" s="48">
        <v>2639611.36</v>
      </c>
      <c r="F28" s="48"/>
      <c r="G28" s="48">
        <v>4966363.71</v>
      </c>
    </row>
    <row r="29" spans="2:7" x14ac:dyDescent="0.2">
      <c r="B29" s="25"/>
      <c r="C29" s="25" t="s">
        <v>69</v>
      </c>
      <c r="D29" s="25"/>
      <c r="E29" s="48">
        <v>-40595.137655712111</v>
      </c>
      <c r="F29" s="48"/>
      <c r="G29" s="48">
        <v>26221.82</v>
      </c>
    </row>
    <row r="30" spans="2:7" x14ac:dyDescent="0.2">
      <c r="B30" s="25"/>
      <c r="C30" s="25" t="s">
        <v>70</v>
      </c>
      <c r="D30" s="25"/>
      <c r="E30" s="48">
        <v>-30559165.010666668</v>
      </c>
      <c r="F30" s="48"/>
      <c r="G30" s="48">
        <v>-11581097.43</v>
      </c>
    </row>
    <row r="31" spans="2:7" x14ac:dyDescent="0.2">
      <c r="B31" s="25"/>
      <c r="C31" s="25" t="s">
        <v>71</v>
      </c>
      <c r="D31" s="25"/>
      <c r="E31" s="48">
        <v>-10454522.119999999</v>
      </c>
      <c r="F31" s="48"/>
      <c r="G31" s="48">
        <v>-10676761.140000001</v>
      </c>
    </row>
    <row r="32" spans="2:7" x14ac:dyDescent="0.2">
      <c r="B32" s="25"/>
      <c r="C32" s="25" t="s">
        <v>72</v>
      </c>
      <c r="D32" s="25"/>
      <c r="E32" s="45">
        <v>-4815154.5962726837</v>
      </c>
      <c r="F32" s="48"/>
      <c r="G32" s="45">
        <v>-5505304.1799999997</v>
      </c>
    </row>
    <row r="33" spans="2:7" x14ac:dyDescent="0.2">
      <c r="B33" s="25"/>
      <c r="C33" s="25"/>
      <c r="D33" s="20" t="s">
        <v>111</v>
      </c>
      <c r="E33" s="48"/>
      <c r="F33" s="48"/>
      <c r="G33" s="48"/>
    </row>
    <row r="34" spans="2:7" x14ac:dyDescent="0.2">
      <c r="B34" s="25"/>
      <c r="C34" s="25"/>
      <c r="D34" s="20" t="s">
        <v>73</v>
      </c>
      <c r="E34" s="48">
        <f>SUM(E26:E32)</f>
        <v>-28195165.061523907</v>
      </c>
      <c r="F34" s="48"/>
      <c r="G34" s="48">
        <v>-9166471.5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74</v>
      </c>
      <c r="C36" s="25"/>
      <c r="D36" s="25"/>
      <c r="E36" s="48"/>
      <c r="F36" s="48"/>
      <c r="G36" s="48"/>
    </row>
    <row r="37" spans="2:7" x14ac:dyDescent="0.2">
      <c r="B37" s="25"/>
      <c r="C37" s="25" t="s">
        <v>39</v>
      </c>
      <c r="D37" s="25"/>
      <c r="E37" s="48">
        <v>37287650.129999995</v>
      </c>
      <c r="F37" s="48"/>
      <c r="G37" s="48">
        <v>38497225.270000003</v>
      </c>
    </row>
    <row r="38" spans="2:7" x14ac:dyDescent="0.2">
      <c r="B38" s="25"/>
      <c r="C38" s="25" t="s">
        <v>69</v>
      </c>
      <c r="D38" s="25"/>
      <c r="E38" s="48">
        <v>7845160.8728736537</v>
      </c>
      <c r="F38" s="48"/>
      <c r="G38" s="48">
        <v>1253384.9099999999</v>
      </c>
    </row>
    <row r="39" spans="2:7" s="25" customFormat="1" x14ac:dyDescent="0.2">
      <c r="C39" s="47" t="s">
        <v>124</v>
      </c>
      <c r="E39" s="48">
        <v>9975853</v>
      </c>
      <c r="F39" s="48"/>
      <c r="G39" s="48">
        <v>9161036</v>
      </c>
    </row>
    <row r="40" spans="2:7" x14ac:dyDescent="0.2">
      <c r="B40" s="25"/>
      <c r="C40" s="25" t="s">
        <v>75</v>
      </c>
      <c r="D40" s="25"/>
      <c r="E40" s="46">
        <v>-2274220.2400000002</v>
      </c>
      <c r="F40" s="48"/>
      <c r="G40" s="48">
        <v>-2160765.37</v>
      </c>
    </row>
    <row r="41" spans="2:7" x14ac:dyDescent="0.2">
      <c r="B41" s="25"/>
      <c r="C41" s="25" t="s">
        <v>76</v>
      </c>
      <c r="D41" s="25"/>
      <c r="E41" s="48">
        <v>37336148</v>
      </c>
      <c r="F41" s="48"/>
      <c r="G41" s="48">
        <v>38779187</v>
      </c>
    </row>
    <row r="42" spans="2:7" x14ac:dyDescent="0.2">
      <c r="B42" s="25"/>
      <c r="C42" s="25" t="s">
        <v>77</v>
      </c>
      <c r="D42" s="25"/>
      <c r="E42" s="45">
        <v>-37336148</v>
      </c>
      <c r="F42" s="48"/>
      <c r="G42" s="45">
        <v>-38779187</v>
      </c>
    </row>
    <row r="43" spans="2:7" x14ac:dyDescent="0.2">
      <c r="B43" s="25"/>
      <c r="C43" s="25"/>
      <c r="D43" s="20" t="s">
        <v>78</v>
      </c>
      <c r="E43" s="48"/>
      <c r="F43" s="48"/>
      <c r="G43" s="48"/>
    </row>
    <row r="44" spans="2:7" x14ac:dyDescent="0.2">
      <c r="B44" s="25"/>
      <c r="C44" s="25"/>
      <c r="D44" s="20" t="s">
        <v>79</v>
      </c>
      <c r="E44" s="48">
        <f>SUM(E37:E42)</f>
        <v>52834443.76287365</v>
      </c>
      <c r="F44" s="48"/>
      <c r="G44" s="48">
        <v>46750880.810000002</v>
      </c>
    </row>
    <row r="45" spans="2:7" x14ac:dyDescent="0.2">
      <c r="B45" s="25"/>
      <c r="C45" s="25"/>
      <c r="D45" s="25"/>
      <c r="E45" s="48"/>
      <c r="F45" s="48"/>
      <c r="G45" s="48"/>
    </row>
    <row r="46" spans="2:7" x14ac:dyDescent="0.2">
      <c r="B46" s="25"/>
      <c r="C46" s="25"/>
      <c r="D46" s="20" t="s">
        <v>114</v>
      </c>
      <c r="E46" s="48">
        <f>SUM(E17,E23,E34,E44)</f>
        <v>-5506360.5831362233</v>
      </c>
      <c r="F46" s="48"/>
      <c r="G46" s="48">
        <v>13296374.330000002</v>
      </c>
    </row>
    <row r="47" spans="2:7" x14ac:dyDescent="0.2">
      <c r="B47" s="25"/>
      <c r="C47" s="25"/>
      <c r="D47" s="25"/>
      <c r="E47" s="48"/>
      <c r="F47" s="48"/>
      <c r="G47" s="48"/>
    </row>
    <row r="48" spans="2:7" x14ac:dyDescent="0.2">
      <c r="B48" s="25" t="s">
        <v>80</v>
      </c>
      <c r="C48" s="25"/>
      <c r="D48" s="25"/>
      <c r="E48" s="45">
        <f>+G50</f>
        <v>62452864</v>
      </c>
      <c r="F48" s="48"/>
      <c r="G48" s="45">
        <v>49156489.670000002</v>
      </c>
    </row>
    <row r="49" spans="2:7" x14ac:dyDescent="0.2">
      <c r="B49" s="25"/>
      <c r="C49" s="25"/>
      <c r="D49" s="25"/>
      <c r="E49" s="48"/>
      <c r="F49" s="48"/>
      <c r="G49" s="48"/>
    </row>
    <row r="50" spans="2:7" ht="13.5" thickBot="1" x14ac:dyDescent="0.25">
      <c r="B50" s="20" t="s">
        <v>81</v>
      </c>
      <c r="C50" s="25"/>
      <c r="D50" s="25"/>
      <c r="E50" s="51">
        <f>+E48+E46</f>
        <v>56946503.416863777</v>
      </c>
      <c r="F50" s="48"/>
      <c r="G50" s="51">
        <v>62452864</v>
      </c>
    </row>
    <row r="51" spans="2:7" ht="13.5" thickTop="1" x14ac:dyDescent="0.2">
      <c r="B51" s="25"/>
      <c r="C51" s="25"/>
      <c r="D51" s="25"/>
      <c r="E51" s="48"/>
      <c r="F51" s="48"/>
      <c r="G51" s="48"/>
    </row>
    <row r="52" spans="2:7" x14ac:dyDescent="0.2">
      <c r="B52" s="25"/>
      <c r="C52" s="25"/>
      <c r="D52" s="25"/>
      <c r="E52" s="48"/>
      <c r="F52" s="48"/>
      <c r="G52" s="48"/>
    </row>
    <row r="53" spans="2:7" x14ac:dyDescent="0.2">
      <c r="B53" s="20" t="s">
        <v>95</v>
      </c>
      <c r="C53" s="25"/>
      <c r="D53" s="25"/>
      <c r="E53" s="48"/>
      <c r="F53" s="48"/>
      <c r="G53" s="48"/>
    </row>
    <row r="54" spans="2:7" x14ac:dyDescent="0.2">
      <c r="B54" s="25"/>
      <c r="C54" s="25"/>
      <c r="D54" s="25"/>
      <c r="E54" s="48"/>
      <c r="F54" s="48"/>
      <c r="G54" s="48"/>
    </row>
    <row r="55" spans="2:7" x14ac:dyDescent="0.2">
      <c r="B55" s="25" t="s">
        <v>96</v>
      </c>
      <c r="C55" s="25"/>
      <c r="D55" s="25"/>
      <c r="E55" s="48">
        <v>-43312285.85999994</v>
      </c>
      <c r="F55" s="48"/>
      <c r="G55" s="48">
        <v>-37287842.489999995</v>
      </c>
    </row>
    <row r="56" spans="2:7" x14ac:dyDescent="0.2">
      <c r="B56" s="49" t="s">
        <v>97</v>
      </c>
      <c r="C56" s="25"/>
      <c r="D56" s="25"/>
      <c r="E56" s="48"/>
      <c r="F56" s="48"/>
      <c r="G56" s="48"/>
    </row>
    <row r="57" spans="2:7" x14ac:dyDescent="0.2">
      <c r="B57" s="49" t="s">
        <v>82</v>
      </c>
      <c r="C57" s="25"/>
      <c r="D57" s="25"/>
      <c r="E57" s="48"/>
      <c r="F57" s="48"/>
      <c r="G57" s="48"/>
    </row>
    <row r="58" spans="2:7" x14ac:dyDescent="0.2">
      <c r="B58" s="25"/>
      <c r="C58" s="25" t="s">
        <v>83</v>
      </c>
      <c r="D58" s="25"/>
      <c r="E58" s="48">
        <v>9254683.7799999993</v>
      </c>
      <c r="F58" s="48"/>
      <c r="G58" s="48">
        <v>9082214.4600000009</v>
      </c>
    </row>
    <row r="59" spans="2:7" x14ac:dyDescent="0.2">
      <c r="B59" s="25"/>
      <c r="C59" s="25" t="s">
        <v>84</v>
      </c>
      <c r="D59" s="25"/>
      <c r="E59" s="48"/>
      <c r="F59" s="48"/>
      <c r="G59" s="48"/>
    </row>
    <row r="60" spans="2:7" x14ac:dyDescent="0.2">
      <c r="B60" s="25"/>
      <c r="C60" s="25"/>
      <c r="D60" s="54" t="s">
        <v>85</v>
      </c>
      <c r="E60" s="48">
        <v>-424769.78</v>
      </c>
      <c r="F60" s="48"/>
      <c r="G60" s="48">
        <v>62532.76</v>
      </c>
    </row>
    <row r="61" spans="2:7" x14ac:dyDescent="0.2">
      <c r="B61" s="25"/>
      <c r="C61" s="25"/>
      <c r="D61" s="54" t="s">
        <v>3</v>
      </c>
      <c r="E61" s="48">
        <v>34583.14</v>
      </c>
      <c r="F61" s="48"/>
      <c r="G61" s="48">
        <v>-486231.76</v>
      </c>
    </row>
    <row r="62" spans="2:7" x14ac:dyDescent="0.2">
      <c r="B62" s="25"/>
      <c r="C62" s="25"/>
      <c r="D62" s="54" t="s">
        <v>86</v>
      </c>
      <c r="E62" s="48">
        <v>-252154.11999999997</v>
      </c>
      <c r="F62" s="48"/>
      <c r="G62" s="48">
        <v>-308065.3</v>
      </c>
    </row>
    <row r="63" spans="2:7" s="25" customFormat="1" x14ac:dyDescent="0.2">
      <c r="D63" s="54" t="s">
        <v>12</v>
      </c>
      <c r="E63" s="48">
        <v>-271107.25999999931</v>
      </c>
      <c r="F63" s="48"/>
      <c r="G63" s="48">
        <v>-2503170.65</v>
      </c>
    </row>
    <row r="64" spans="2:7" s="25" customFormat="1" x14ac:dyDescent="0.2">
      <c r="D64" s="54" t="s">
        <v>44</v>
      </c>
      <c r="E64" s="48">
        <v>632979.29999999993</v>
      </c>
      <c r="F64" s="48"/>
      <c r="G64" s="48">
        <v>611108.18999999994</v>
      </c>
    </row>
    <row r="65" spans="2:7" x14ac:dyDescent="0.2">
      <c r="B65" s="25"/>
      <c r="C65" s="25"/>
      <c r="D65" s="54" t="s">
        <v>15</v>
      </c>
      <c r="E65" s="48">
        <v>235889.49</v>
      </c>
      <c r="G65" s="48">
        <v>131265.98000000001</v>
      </c>
    </row>
    <row r="66" spans="2:7" s="25" customFormat="1" x14ac:dyDescent="0.2">
      <c r="D66" s="54" t="s">
        <v>127</v>
      </c>
      <c r="E66" s="48">
        <v>-17368746.300000001</v>
      </c>
      <c r="G66" s="48">
        <v>-3570136.97</v>
      </c>
    </row>
    <row r="67" spans="2:7" x14ac:dyDescent="0.2">
      <c r="B67" s="25"/>
      <c r="C67" s="25"/>
      <c r="D67" s="54" t="s">
        <v>128</v>
      </c>
      <c r="E67" s="48">
        <v>4189705.1332118115</v>
      </c>
      <c r="F67" s="48"/>
      <c r="G67" s="48">
        <v>12559268.91</v>
      </c>
    </row>
    <row r="68" spans="2:7" x14ac:dyDescent="0.2">
      <c r="B68" s="25"/>
      <c r="C68" s="25"/>
      <c r="D68" s="54" t="s">
        <v>129</v>
      </c>
      <c r="E68" s="48">
        <v>16124571.755769299</v>
      </c>
      <c r="F68" s="48"/>
      <c r="G68" s="48">
        <v>-3727652.07</v>
      </c>
    </row>
    <row r="69" spans="2:7" x14ac:dyDescent="0.2">
      <c r="B69" s="25"/>
      <c r="C69" s="25"/>
      <c r="D69" s="54" t="s">
        <v>99</v>
      </c>
      <c r="E69" s="45">
        <v>-122675.58999999994</v>
      </c>
      <c r="F69" s="48"/>
      <c r="G69" s="45">
        <v>721436.45</v>
      </c>
    </row>
    <row r="70" spans="2:7" x14ac:dyDescent="0.2">
      <c r="B70" s="25"/>
      <c r="C70" s="25"/>
      <c r="D70" s="25"/>
      <c r="E70" s="48"/>
      <c r="F70" s="48"/>
      <c r="G70" s="48"/>
    </row>
    <row r="71" spans="2:7" ht="13.5" thickBot="1" x14ac:dyDescent="0.25">
      <c r="B71" s="25"/>
      <c r="C71" s="25"/>
      <c r="D71" s="20" t="s">
        <v>87</v>
      </c>
      <c r="E71" s="51">
        <f>SUM(E55:E69)</f>
        <v>-31279326.311018828</v>
      </c>
      <c r="F71" s="48"/>
      <c r="G71" s="51">
        <v>-24715272.489999995</v>
      </c>
    </row>
    <row r="72" spans="2:7" ht="13.5" thickTop="1" x14ac:dyDescent="0.2">
      <c r="B72" s="25"/>
      <c r="C72" s="25"/>
      <c r="D72" s="25"/>
      <c r="E72" s="48"/>
      <c r="F72" s="48"/>
      <c r="G72" s="48"/>
    </row>
    <row r="73" spans="2:7" x14ac:dyDescent="0.2">
      <c r="B73" s="25"/>
      <c r="C73" s="25"/>
      <c r="D73" s="25"/>
      <c r="E73" s="48"/>
      <c r="F73" s="48"/>
      <c r="G73" s="48"/>
    </row>
    <row r="74" spans="2:7" x14ac:dyDescent="0.2">
      <c r="B74" s="25" t="s">
        <v>88</v>
      </c>
      <c r="C74" s="25"/>
      <c r="D74" s="25"/>
      <c r="E74" s="48"/>
      <c r="F74" s="48"/>
      <c r="G74" s="48"/>
    </row>
    <row r="75" spans="2:7" s="25" customFormat="1" x14ac:dyDescent="0.2">
      <c r="E75" s="48"/>
      <c r="F75" s="48"/>
      <c r="G75" s="48"/>
    </row>
    <row r="76" spans="2:7" x14ac:dyDescent="0.2">
      <c r="B76" s="25"/>
      <c r="C76" s="24" t="s">
        <v>89</v>
      </c>
      <c r="D76" s="24"/>
      <c r="E76" s="48"/>
      <c r="F76" s="48"/>
      <c r="G76" s="48"/>
    </row>
    <row r="77" spans="2:7" x14ac:dyDescent="0.2">
      <c r="B77" s="25"/>
      <c r="C77" s="24"/>
      <c r="D77" s="24" t="s">
        <v>90</v>
      </c>
      <c r="E77" s="48">
        <v>140008</v>
      </c>
      <c r="G77" s="48">
        <v>43802</v>
      </c>
    </row>
    <row r="78" spans="2:7" s="25" customFormat="1" x14ac:dyDescent="0.2">
      <c r="C78" s="24"/>
      <c r="D78" s="24" t="s">
        <v>130</v>
      </c>
      <c r="E78" s="48">
        <v>9918</v>
      </c>
      <c r="G78" s="48"/>
    </row>
    <row r="79" spans="2:7" x14ac:dyDescent="0.2">
      <c r="B79" s="25"/>
      <c r="C79" s="24" t="s">
        <v>103</v>
      </c>
      <c r="D79" s="24"/>
      <c r="E79" s="48">
        <v>6665</v>
      </c>
      <c r="G79" s="48">
        <v>3784</v>
      </c>
    </row>
    <row r="80" spans="2:7" x14ac:dyDescent="0.2">
      <c r="B80" s="25"/>
      <c r="C80" s="24" t="s">
        <v>91</v>
      </c>
      <c r="D80" s="24"/>
      <c r="E80" s="48">
        <v>2959.8061160464113</v>
      </c>
      <c r="G80" s="48">
        <v>25567.07</v>
      </c>
    </row>
    <row r="81" spans="5:7" x14ac:dyDescent="0.2">
      <c r="E81" s="48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  <row r="90" spans="5:7" x14ac:dyDescent="0.2">
      <c r="E90" s="25"/>
      <c r="G90" s="25"/>
    </row>
    <row r="91" spans="5:7" x14ac:dyDescent="0.2">
      <c r="E91" s="25"/>
      <c r="G91" s="25"/>
    </row>
    <row r="92" spans="5:7" x14ac:dyDescent="0.2">
      <c r="E92" s="25"/>
      <c r="G92" s="25"/>
    </row>
    <row r="93" spans="5:7" x14ac:dyDescent="0.2">
      <c r="E93" s="25"/>
      <c r="G93" s="25"/>
    </row>
    <row r="94" spans="5:7" x14ac:dyDescent="0.2">
      <c r="E94" s="25"/>
      <c r="G94" s="25"/>
    </row>
    <row r="95" spans="5:7" x14ac:dyDescent="0.2">
      <c r="E95" s="25"/>
      <c r="G95" s="25"/>
    </row>
    <row r="96" spans="5:7" x14ac:dyDescent="0.2">
      <c r="E96" s="25"/>
      <c r="G96" s="25"/>
    </row>
    <row r="97" spans="5:7" x14ac:dyDescent="0.2">
      <c r="E97" s="25"/>
      <c r="G97" s="25"/>
    </row>
    <row r="98" spans="5:7" x14ac:dyDescent="0.2">
      <c r="E98" s="25"/>
      <c r="G98" s="25"/>
    </row>
    <row r="99" spans="5:7" x14ac:dyDescent="0.2">
      <c r="E99" s="25"/>
      <c r="G99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2018-12-20T20:56:31Z</dcterms:modified>
</cp:coreProperties>
</file>