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7\3-Campus Statements\for Webpage\"/>
    </mc:Choice>
  </mc:AlternateContent>
  <bookViews>
    <workbookView xWindow="0" yWindow="0" windowWidth="11955" windowHeight="631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Position'!$A$1:$G$54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71027"/>
</workbook>
</file>

<file path=xl/calcChain.xml><?xml version="1.0" encoding="utf-8"?>
<calcChain xmlns="http://schemas.openxmlformats.org/spreadsheetml/2006/main">
  <c r="E10" i="3" l="1"/>
  <c r="E70" i="3" l="1"/>
  <c r="E48" i="3"/>
  <c r="E44" i="3"/>
  <c r="E34" i="3"/>
  <c r="E23" i="3"/>
  <c r="E17" i="3"/>
  <c r="E15" i="2"/>
  <c r="E23" i="2"/>
  <c r="E11" i="1"/>
  <c r="E44" i="2"/>
  <c r="E46" i="3" l="1"/>
  <c r="E50" i="3" s="1"/>
  <c r="E54" i="1" l="1"/>
  <c r="E41" i="1"/>
  <c r="E34" i="1"/>
  <c r="E22" i="1"/>
  <c r="E23" i="1" l="1"/>
  <c r="E42" i="1"/>
  <c r="E24" i="2"/>
  <c r="E35" i="2" l="1"/>
  <c r="E41" i="2" l="1"/>
  <c r="E46" i="2" l="1"/>
</calcChain>
</file>

<file path=xl/sharedStrings.xml><?xml version="1.0" encoding="utf-8"?>
<sst xmlns="http://schemas.openxmlformats.org/spreadsheetml/2006/main" count="157" uniqueCount="136">
  <si>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</si>
  <si>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</si>
  <si>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</si>
  <si>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</si>
  <si>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</si>
  <si>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</si>
  <si>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</si>
  <si>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</si>
  <si>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</si>
  <si>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</si>
  <si>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</si>
  <si>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</si>
  <si>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</si>
  <si>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</si>
  <si>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</si>
  <si>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</si>
  <si>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</si>
  <si>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</si>
  <si>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</si>
  <si>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</si>
  <si>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</si>
  <si>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</si>
  <si>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</si>
  <si>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</si>
  <si>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</si>
  <si>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</si>
  <si>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</si>
  <si>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</si>
  <si>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</si>
  <si>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</si>
  <si>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</si>
  <si>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</si>
  <si>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</si>
  <si>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</si>
  <si>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</si>
  <si>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</si>
  <si>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</si>
  <si>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</si>
  <si>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</si>
  <si>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</si>
  <si>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</si>
  <si>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</si>
  <si>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</si>
  <si>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</si>
  <si>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</si>
  <si>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</si>
  <si>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</si>
  <si>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</si>
  <si>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</si>
  <si>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</si>
  <si>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</si>
  <si>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</si>
  <si>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</si>
  <si>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</si>
  <si>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</si>
  <si>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Statements of Net Position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</si>
  <si>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</si>
  <si>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</si>
  <si>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</si>
  <si>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</si>
  <si>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</si>
  <si>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</si>
  <si>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</si>
  <si>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</si>
  <si>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</si>
  <si>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</si>
  <si>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</si>
  <si>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</si>
  <si>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</si>
  <si>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</si>
  <si>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</si>
  <si>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</si>
  <si>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</si>
  <si>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</si>
  <si>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</si>
  <si>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</si>
  <si>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</si>
  <si>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</si>
  <si>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</si>
  <si>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</si>
  <si>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</si>
  <si>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</si>
  <si>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</si>
  <si>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</si>
  <si>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</si>
  <si>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</si>
  <si>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</si>
  <si>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</si>
  <si>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</si>
  <si>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</si>
  <si>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</si>
  <si>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</si>
  <si>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</si>
  <si>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</si>
  <si>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</si>
  <si>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</si>
  <si>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</si>
  <si>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</si>
  <si>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</si>
  <si>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</si>
  <si>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</si>
  <si>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</si>
  <si>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</si>
  <si>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</si>
  <si>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</si>
  <si>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</si>
  <si>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</si>
  <si>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</si>
  <si>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</si>
  <si>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</si>
  <si>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Prior Period Adjustment</t>
  </si>
  <si>
    <t>Other Non-Operating Revenues</t>
  </si>
  <si>
    <t>Capital Contributions</t>
  </si>
  <si>
    <t>Payments for Debt Retirement (Refundings)</t>
  </si>
  <si>
    <t>Net Pension Asset and Related Deferred Outflows</t>
  </si>
  <si>
    <t>Net Pension Liability and Related Deferred Inflows</t>
  </si>
  <si>
    <t>Gifts-In-Kind</t>
  </si>
  <si>
    <t>June 30, 2016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</si>
  <si>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</si>
  <si>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</si>
  <si>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</si>
  <si>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</si>
  <si>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</si>
  <si>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</si>
  <si>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</si>
  <si>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</si>
  <si>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</si>
  <si>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</si>
  <si>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</si>
  <si>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Construction in Progress</t>
  </si>
  <si>
    <t>Additions to Permanent Endowment</t>
  </si>
  <si>
    <t>Capital Leases (Initial Year):</t>
  </si>
  <si>
    <t>Fair Market Value</t>
  </si>
  <si>
    <t>University of Wisconsin System - Milwaukee</t>
  </si>
  <si>
    <t xml:space="preserve">  Scholarship Allowances of $29,285,536 and $28,971,068, respectively)</t>
  </si>
  <si>
    <t xml:space="preserve">  Scholarship Allowances of $2,156,955 and $1,780,517, respectively)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</si>
</sst>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2" fillId="0" borderId="5" xfId="1" applyFont="1" applyFill="1" applyBorder="1"/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50B52E91-6DDE-45DB-9BC7-617408BE8832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16384" width="9.140625" style="1"/>
  </cols>
  <sheetData>
    <row r="1" spans="1:7" ht="18" x14ac:dyDescent="0.25">
      <c r="A1" s="8" t="s">
        <v>55</v>
      </c>
      <c r="B1" s="2"/>
      <c r="C1" s="2"/>
      <c r="D1" s="2"/>
      <c r="E1" s="11"/>
      <c r="F1" s="22"/>
      <c r="G1" s="11"/>
    </row>
    <row r="2" spans="1:7" ht="18" x14ac:dyDescent="0.25">
      <c r="A2" s="5" t="s">
        <v>133</v>
      </c>
      <c r="B2" s="7"/>
      <c r="C2" s="5"/>
      <c r="D2" s="5"/>
      <c r="E2" s="28">
        <v>42916</v>
      </c>
      <c r="F2" s="21"/>
      <c r="G2" s="28">
        <v>42551</v>
      </c>
    </row>
    <row r="3" spans="1:7" x14ac:dyDescent="0.2">
      <c r="F3" s="9"/>
      <c r="G3" s="25"/>
    </row>
    <row r="4" spans="1:7" x14ac:dyDescent="0.2">
      <c r="B4" s="6" t="s">
        <v>0</v>
      </c>
      <c r="F4" s="9"/>
      <c r="G4" s="25"/>
    </row>
    <row r="5" spans="1:7" x14ac:dyDescent="0.2">
      <c r="B5" s="1" t="s">
        <v>29</v>
      </c>
      <c r="F5" s="9"/>
      <c r="G5" s="25"/>
    </row>
    <row r="6" spans="1:7" ht="12.75" customHeight="1" x14ac:dyDescent="0.2">
      <c r="C6" s="1" t="s">
        <v>1</v>
      </c>
      <c r="E6" s="9">
        <v>104225714.20999999</v>
      </c>
      <c r="F6" s="9"/>
      <c r="G6" s="31">
        <v>103973362.41</v>
      </c>
    </row>
    <row r="7" spans="1:7" x14ac:dyDescent="0.2">
      <c r="C7" s="1" t="s">
        <v>2</v>
      </c>
      <c r="E7" s="9">
        <v>27385518.960000001</v>
      </c>
      <c r="F7" s="9"/>
      <c r="G7" s="32">
        <v>26300131.68</v>
      </c>
    </row>
    <row r="8" spans="1:7" x14ac:dyDescent="0.2">
      <c r="C8" s="24" t="s">
        <v>128</v>
      </c>
      <c r="E8" s="9">
        <v>2775775.35</v>
      </c>
      <c r="F8" s="9"/>
      <c r="G8" s="46">
        <v>2725791.28</v>
      </c>
    </row>
    <row r="9" spans="1:7" x14ac:dyDescent="0.2">
      <c r="C9" s="1" t="s">
        <v>3</v>
      </c>
      <c r="E9" s="9">
        <v>1057071.43</v>
      </c>
      <c r="F9" s="9"/>
      <c r="G9" s="32">
        <v>1298567.06</v>
      </c>
    </row>
    <row r="10" spans="1:7" x14ac:dyDescent="0.2">
      <c r="C10" s="1" t="s">
        <v>4</v>
      </c>
      <c r="E10" s="22">
        <v>1036236.19</v>
      </c>
      <c r="F10" s="9"/>
      <c r="G10" s="22">
        <v>1307632.51</v>
      </c>
    </row>
    <row r="11" spans="1:7" x14ac:dyDescent="0.2">
      <c r="D11" s="1" t="s">
        <v>5</v>
      </c>
      <c r="E11" s="9">
        <f>+SUM(E6:E10)</f>
        <v>136480316.13999999</v>
      </c>
      <c r="F11" s="9"/>
      <c r="G11" s="9">
        <v>135605484.94</v>
      </c>
    </row>
    <row r="12" spans="1:7" x14ac:dyDescent="0.2">
      <c r="F12" s="9"/>
      <c r="G12" s="25"/>
    </row>
    <row r="13" spans="1:7" x14ac:dyDescent="0.2">
      <c r="B13" s="1" t="s">
        <v>6</v>
      </c>
      <c r="F13" s="9"/>
      <c r="G13" s="25"/>
    </row>
    <row r="14" spans="1:7" x14ac:dyDescent="0.2">
      <c r="C14" s="1" t="s">
        <v>7</v>
      </c>
      <c r="E14" s="9">
        <v>10901937.43</v>
      </c>
      <c r="F14" s="9"/>
      <c r="G14" s="33">
        <v>9018900.3499999996</v>
      </c>
    </row>
    <row r="15" spans="1:7" x14ac:dyDescent="0.2">
      <c r="C15" s="24" t="s">
        <v>128</v>
      </c>
      <c r="E15" s="9">
        <v>17402913.420000002</v>
      </c>
      <c r="F15" s="9"/>
      <c r="G15" s="46">
        <v>16720726.359999999</v>
      </c>
    </row>
    <row r="16" spans="1:7" x14ac:dyDescent="0.2">
      <c r="C16" s="1" t="s">
        <v>8</v>
      </c>
      <c r="E16" s="9">
        <v>14085346.310000001</v>
      </c>
      <c r="F16" s="9"/>
      <c r="G16" s="33">
        <v>14085346.310000001</v>
      </c>
    </row>
    <row r="17" spans="2:7" x14ac:dyDescent="0.2">
      <c r="C17" s="1" t="s">
        <v>9</v>
      </c>
      <c r="E17" s="9">
        <v>10123978.039999999</v>
      </c>
      <c r="F17" s="9"/>
      <c r="G17" s="33">
        <v>10932048.43</v>
      </c>
    </row>
    <row r="18" spans="2:7" x14ac:dyDescent="0.2">
      <c r="C18" s="24" t="s">
        <v>129</v>
      </c>
      <c r="E18" s="9">
        <v>21429244.379999999</v>
      </c>
      <c r="F18" s="9"/>
      <c r="G18" s="46">
        <v>18309577.050000001</v>
      </c>
    </row>
    <row r="19" spans="2:7" x14ac:dyDescent="0.2">
      <c r="C19" s="1" t="s">
        <v>10</v>
      </c>
      <c r="E19" s="9">
        <v>314828022.52999997</v>
      </c>
      <c r="F19" s="9"/>
      <c r="G19" s="33">
        <v>328272467.38999999</v>
      </c>
    </row>
    <row r="20" spans="2:7" x14ac:dyDescent="0.2">
      <c r="C20" s="1" t="s">
        <v>11</v>
      </c>
      <c r="E20" s="9">
        <v>20500324.399999999</v>
      </c>
      <c r="F20" s="9"/>
      <c r="G20" s="33">
        <v>22835202.609999999</v>
      </c>
    </row>
    <row r="21" spans="2:7" x14ac:dyDescent="0.2">
      <c r="C21" s="1" t="s">
        <v>31</v>
      </c>
      <c r="E21" s="9">
        <v>219907584.63999999</v>
      </c>
      <c r="F21" s="9"/>
      <c r="G21" s="9">
        <v>220760303.63999999</v>
      </c>
    </row>
    <row r="22" spans="2:7" x14ac:dyDescent="0.2">
      <c r="D22" s="1" t="s">
        <v>12</v>
      </c>
      <c r="E22" s="60">
        <f>+SUM(E14:E21)</f>
        <v>629179351.14999986</v>
      </c>
      <c r="F22" s="9"/>
      <c r="G22" s="60">
        <v>640934572.13999999</v>
      </c>
    </row>
    <row r="23" spans="2:7" s="6" customFormat="1" x14ac:dyDescent="0.2">
      <c r="D23" s="6" t="s">
        <v>13</v>
      </c>
      <c r="E23" s="22">
        <f>+E11+E22</f>
        <v>765659667.28999984</v>
      </c>
      <c r="F23" s="9"/>
      <c r="G23" s="22">
        <v>776540057.08000004</v>
      </c>
    </row>
    <row r="24" spans="2:7" x14ac:dyDescent="0.2">
      <c r="F24" s="9"/>
      <c r="G24" s="25"/>
    </row>
    <row r="25" spans="2:7" x14ac:dyDescent="0.2">
      <c r="B25" s="20" t="s">
        <v>107</v>
      </c>
      <c r="C25" s="47"/>
      <c r="D25" s="47"/>
      <c r="E25" s="53">
        <v>88455400.060000002</v>
      </c>
      <c r="F25" s="9"/>
      <c r="G25" s="53">
        <v>128491518.91</v>
      </c>
    </row>
    <row r="26" spans="2:7" x14ac:dyDescent="0.2">
      <c r="F26" s="9"/>
      <c r="G26" s="25"/>
    </row>
    <row r="27" spans="2:7" x14ac:dyDescent="0.2">
      <c r="B27" s="6" t="s">
        <v>14</v>
      </c>
      <c r="F27" s="9"/>
      <c r="G27" s="25"/>
    </row>
    <row r="28" spans="2:7" x14ac:dyDescent="0.2">
      <c r="B28" s="1" t="s">
        <v>15</v>
      </c>
      <c r="F28" s="9"/>
      <c r="G28" s="25"/>
    </row>
    <row r="29" spans="2:7" x14ac:dyDescent="0.2">
      <c r="C29" s="1" t="s">
        <v>16</v>
      </c>
      <c r="E29" s="9">
        <v>17314359.740000002</v>
      </c>
      <c r="F29" s="9"/>
      <c r="G29" s="34">
        <v>22542702.789999999</v>
      </c>
    </row>
    <row r="30" spans="2:7" x14ac:dyDescent="0.2">
      <c r="C30" s="1" t="s">
        <v>17</v>
      </c>
      <c r="E30" s="9">
        <v>6433278.9900000002</v>
      </c>
      <c r="F30" s="9"/>
      <c r="G30" s="34">
        <v>5714943.3600000003</v>
      </c>
    </row>
    <row r="31" spans="2:7" x14ac:dyDescent="0.2">
      <c r="C31" s="1" t="s">
        <v>53</v>
      </c>
      <c r="E31" s="9">
        <v>10097415.51</v>
      </c>
      <c r="F31" s="9"/>
      <c r="G31" s="34">
        <v>13654980.68</v>
      </c>
    </row>
    <row r="32" spans="2:7" x14ac:dyDescent="0.2">
      <c r="C32" s="1" t="s">
        <v>18</v>
      </c>
      <c r="E32" s="9">
        <v>5115264.1300000008</v>
      </c>
      <c r="F32" s="9"/>
      <c r="G32" s="34">
        <v>5218862.41</v>
      </c>
    </row>
    <row r="33" spans="2:7" x14ac:dyDescent="0.2">
      <c r="C33" s="1" t="s">
        <v>19</v>
      </c>
      <c r="E33" s="22">
        <v>81106.320000000007</v>
      </c>
      <c r="F33" s="9"/>
      <c r="G33" s="22">
        <v>81106.320000000007</v>
      </c>
    </row>
    <row r="34" spans="2:7" x14ac:dyDescent="0.2">
      <c r="D34" s="1" t="s">
        <v>20</v>
      </c>
      <c r="E34" s="9">
        <f>+SUM(E29:E33)</f>
        <v>39041424.690000005</v>
      </c>
      <c r="F34" s="9"/>
      <c r="G34" s="9">
        <v>47212595.560000002</v>
      </c>
    </row>
    <row r="35" spans="2:7" x14ac:dyDescent="0.2">
      <c r="F35" s="9"/>
      <c r="G35" s="25"/>
    </row>
    <row r="36" spans="2:7" x14ac:dyDescent="0.2">
      <c r="B36" s="1" t="s">
        <v>21</v>
      </c>
      <c r="F36" s="9"/>
      <c r="G36" s="25"/>
    </row>
    <row r="37" spans="2:7" x14ac:dyDescent="0.2">
      <c r="C37" s="1" t="s">
        <v>17</v>
      </c>
      <c r="E37" s="9">
        <v>79243962.719999999</v>
      </c>
      <c r="F37" s="9"/>
      <c r="G37" s="35">
        <v>83312329.170000002</v>
      </c>
    </row>
    <row r="38" spans="2:7" s="3" customFormat="1" x14ac:dyDescent="0.2">
      <c r="C38" s="3" t="s">
        <v>18</v>
      </c>
      <c r="E38" s="9">
        <v>4864688.8199999994</v>
      </c>
      <c r="F38" s="9"/>
      <c r="G38" s="9">
        <v>4662704.6399999997</v>
      </c>
    </row>
    <row r="39" spans="2:7" s="3" customFormat="1" x14ac:dyDescent="0.2">
      <c r="C39" s="24" t="s">
        <v>108</v>
      </c>
      <c r="D39" s="1"/>
      <c r="E39" s="9">
        <v>32562161.049999997</v>
      </c>
      <c r="F39" s="9"/>
      <c r="G39" s="9">
        <v>30215990.93</v>
      </c>
    </row>
    <row r="40" spans="2:7" x14ac:dyDescent="0.2">
      <c r="C40" s="24" t="s">
        <v>119</v>
      </c>
      <c r="E40" s="22">
        <v>12799580.5</v>
      </c>
      <c r="F40" s="9"/>
      <c r="G40" s="22">
        <v>24409956.989999998</v>
      </c>
    </row>
    <row r="41" spans="2:7" x14ac:dyDescent="0.2">
      <c r="D41" s="1" t="s">
        <v>22</v>
      </c>
      <c r="E41" s="22">
        <f>+SUM(E37:E40)</f>
        <v>129470393.08999999</v>
      </c>
      <c r="F41" s="9"/>
      <c r="G41" s="22">
        <v>142600981.72999999</v>
      </c>
    </row>
    <row r="42" spans="2:7" s="6" customFormat="1" x14ac:dyDescent="0.2">
      <c r="D42" s="6" t="s">
        <v>23</v>
      </c>
      <c r="E42" s="22">
        <f>+E41+E34</f>
        <v>168511817.78</v>
      </c>
      <c r="F42" s="9"/>
      <c r="G42" s="22">
        <v>189813577.28999999</v>
      </c>
    </row>
    <row r="43" spans="2:7" x14ac:dyDescent="0.2">
      <c r="F43" s="9"/>
      <c r="G43" s="25"/>
    </row>
    <row r="44" spans="2:7" x14ac:dyDescent="0.2">
      <c r="B44" s="6" t="s">
        <v>109</v>
      </c>
      <c r="E44" s="22">
        <v>40242914.640000001</v>
      </c>
      <c r="F44" s="9"/>
      <c r="G44" s="45">
        <v>52403927.82</v>
      </c>
    </row>
    <row r="45" spans="2:7" x14ac:dyDescent="0.2">
      <c r="F45" s="9"/>
      <c r="G45" s="25"/>
    </row>
    <row r="46" spans="2:7" x14ac:dyDescent="0.2">
      <c r="B46" s="6" t="s">
        <v>56</v>
      </c>
      <c r="F46" s="9"/>
      <c r="G46" s="25"/>
    </row>
    <row r="47" spans="2:7" x14ac:dyDescent="0.2">
      <c r="C47" s="24" t="s">
        <v>58</v>
      </c>
      <c r="E47" s="9">
        <v>515197258.58999997</v>
      </c>
      <c r="F47" s="9"/>
      <c r="G47" s="36">
        <v>526167672.89999998</v>
      </c>
    </row>
    <row r="48" spans="2:7" x14ac:dyDescent="0.2">
      <c r="C48" s="1" t="s">
        <v>24</v>
      </c>
      <c r="F48" s="9"/>
      <c r="G48" s="36"/>
    </row>
    <row r="49" spans="3:7" x14ac:dyDescent="0.2">
      <c r="D49" s="1" t="s">
        <v>25</v>
      </c>
      <c r="E49" s="9">
        <v>4588143.96</v>
      </c>
      <c r="F49" s="9"/>
      <c r="G49" s="36">
        <v>3779805.59</v>
      </c>
    </row>
    <row r="50" spans="3:7" x14ac:dyDescent="0.2">
      <c r="D50" s="1" t="s">
        <v>26</v>
      </c>
      <c r="E50" s="9">
        <v>11920034.27</v>
      </c>
      <c r="F50" s="9"/>
      <c r="G50" s="36">
        <v>12457020.52</v>
      </c>
    </row>
    <row r="51" spans="3:7" x14ac:dyDescent="0.2">
      <c r="D51" s="1" t="s">
        <v>30</v>
      </c>
      <c r="E51" s="9">
        <v>21139600.699999999</v>
      </c>
      <c r="F51" s="9"/>
      <c r="G51" s="36">
        <v>20867725.190000001</v>
      </c>
    </row>
    <row r="52" spans="3:7" x14ac:dyDescent="0.2">
      <c r="D52" s="1" t="s">
        <v>27</v>
      </c>
      <c r="E52" s="9">
        <v>11116402.42</v>
      </c>
      <c r="F52" s="9"/>
      <c r="G52" s="36">
        <v>7083968.29</v>
      </c>
    </row>
    <row r="53" spans="3:7" x14ac:dyDescent="0.2">
      <c r="C53" s="1" t="s">
        <v>28</v>
      </c>
      <c r="E53" s="22">
        <v>81398894.99000001</v>
      </c>
      <c r="F53" s="9"/>
      <c r="G53" s="22">
        <v>92457878.390000001</v>
      </c>
    </row>
    <row r="54" spans="3:7" s="6" customFormat="1" ht="13.5" thickBot="1" x14ac:dyDescent="0.25">
      <c r="D54" s="6" t="s">
        <v>57</v>
      </c>
      <c r="E54" s="12">
        <f>+SUM(E47:E53)</f>
        <v>645360334.92999995</v>
      </c>
      <c r="F54" s="9"/>
      <c r="G54" s="12">
        <v>662814070.88</v>
      </c>
    </row>
    <row r="55" spans="3:7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7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.5703125" bestFit="1" customWidth="1"/>
    <col min="6" max="6" width="2" style="25" bestFit="1" customWidth="1"/>
    <col min="7" max="7" width="15.42578125" bestFit="1" customWidth="1"/>
    <col min="8" max="8" width="15.42578125" style="57" customWidth="1"/>
  </cols>
  <sheetData>
    <row r="1" spans="1:8" s="1" customFormat="1" ht="18" x14ac:dyDescent="0.25">
      <c r="A1" s="14" t="s">
        <v>103</v>
      </c>
      <c r="B1" s="14"/>
      <c r="C1" s="15"/>
      <c r="D1" s="15"/>
      <c r="E1" s="27"/>
      <c r="F1" s="15"/>
      <c r="G1" s="11"/>
      <c r="H1" s="9"/>
    </row>
    <row r="2" spans="1:8" s="1" customFormat="1" ht="12.75" customHeight="1" x14ac:dyDescent="0.2">
      <c r="A2" s="58" t="s">
        <v>133</v>
      </c>
      <c r="B2" s="58"/>
      <c r="C2" s="58"/>
      <c r="D2" s="58"/>
      <c r="E2" s="30" t="s">
        <v>101</v>
      </c>
      <c r="F2" s="13"/>
      <c r="G2" s="23" t="s">
        <v>101</v>
      </c>
      <c r="H2" s="55"/>
    </row>
    <row r="3" spans="1:8" s="1" customFormat="1" x14ac:dyDescent="0.2">
      <c r="A3" s="59"/>
      <c r="B3" s="59"/>
      <c r="C3" s="59"/>
      <c r="D3" s="59"/>
      <c r="E3" s="50" t="s">
        <v>121</v>
      </c>
      <c r="F3" s="13"/>
      <c r="G3" s="50" t="s">
        <v>117</v>
      </c>
      <c r="H3" s="56"/>
    </row>
    <row r="4" spans="1:8" s="1" customFormat="1" x14ac:dyDescent="0.2">
      <c r="A4" s="16" t="s">
        <v>32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33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13" t="s">
        <v>34</v>
      </c>
      <c r="D6" s="13"/>
      <c r="E6" s="25"/>
      <c r="F6" s="13"/>
      <c r="G6" s="9"/>
      <c r="H6" s="9"/>
    </row>
    <row r="7" spans="1:8" s="1" customFormat="1" x14ac:dyDescent="0.2">
      <c r="C7" s="24" t="s">
        <v>134</v>
      </c>
      <c r="E7" s="37">
        <v>194583529.20000002</v>
      </c>
      <c r="G7" s="9">
        <v>200701963.59999999</v>
      </c>
      <c r="H7" s="9"/>
    </row>
    <row r="8" spans="1:8" s="1" customFormat="1" x14ac:dyDescent="0.2">
      <c r="C8" s="1" t="s">
        <v>35</v>
      </c>
      <c r="E8" s="37">
        <v>65433598.759999998</v>
      </c>
      <c r="G8" s="9">
        <v>69175503.680000007</v>
      </c>
      <c r="H8" s="9"/>
    </row>
    <row r="9" spans="1:8" s="1" customFormat="1" x14ac:dyDescent="0.2">
      <c r="C9" s="1" t="s">
        <v>36</v>
      </c>
      <c r="E9" s="38">
        <v>24450730.640000001</v>
      </c>
      <c r="G9" s="9">
        <v>23457944.710000001</v>
      </c>
      <c r="H9" s="9"/>
    </row>
    <row r="10" spans="1:8" s="1" customFormat="1" x14ac:dyDescent="0.2">
      <c r="C10" s="1" t="s">
        <v>37</v>
      </c>
      <c r="E10" s="39">
        <v>20150131.59</v>
      </c>
      <c r="G10" s="9">
        <v>20805589.989999998</v>
      </c>
      <c r="H10" s="9"/>
    </row>
    <row r="11" spans="1:8" s="1" customFormat="1" x14ac:dyDescent="0.2">
      <c r="C11" s="1" t="s">
        <v>52</v>
      </c>
      <c r="E11" s="25"/>
      <c r="G11" s="9"/>
      <c r="H11" s="9"/>
    </row>
    <row r="12" spans="1:8" s="1" customFormat="1" x14ac:dyDescent="0.2">
      <c r="A12" s="24"/>
      <c r="C12" s="24" t="s">
        <v>135</v>
      </c>
      <c r="E12" s="40">
        <v>55345364.529999994</v>
      </c>
      <c r="G12" s="9">
        <v>46916666.240000002</v>
      </c>
      <c r="H12" s="9"/>
    </row>
    <row r="13" spans="1:8" s="1" customFormat="1" x14ac:dyDescent="0.2">
      <c r="C13" s="24" t="s">
        <v>127</v>
      </c>
      <c r="E13" s="46">
        <v>655303.99</v>
      </c>
      <c r="G13" s="9">
        <v>688315.97</v>
      </c>
      <c r="H13" s="9"/>
    </row>
    <row r="14" spans="1:8" s="1" customFormat="1" x14ac:dyDescent="0.2">
      <c r="C14" s="1" t="s">
        <v>38</v>
      </c>
      <c r="E14" s="41">
        <v>45978872.359999999</v>
      </c>
      <c r="F14" s="3"/>
      <c r="G14" s="11">
        <v>45685359.299999997</v>
      </c>
      <c r="H14" s="9"/>
    </row>
    <row r="15" spans="1:8" s="1" customFormat="1" x14ac:dyDescent="0.2">
      <c r="D15" s="6" t="s">
        <v>39</v>
      </c>
      <c r="E15" s="9">
        <f>+SUM(E7:E14)</f>
        <v>406597531.06999999</v>
      </c>
      <c r="F15" s="6"/>
      <c r="G15" s="9">
        <v>407431343.49000001</v>
      </c>
      <c r="H15" s="9"/>
    </row>
    <row r="16" spans="1:8" s="1" customFormat="1" x14ac:dyDescent="0.2">
      <c r="E16" s="25"/>
      <c r="G16" s="9"/>
      <c r="H16" s="9"/>
    </row>
    <row r="17" spans="2:8" s="1" customFormat="1" x14ac:dyDescent="0.2">
      <c r="B17" s="6" t="s">
        <v>40</v>
      </c>
      <c r="E17" s="25"/>
      <c r="G17" s="9"/>
      <c r="H17" s="9"/>
    </row>
    <row r="18" spans="2:8" s="1" customFormat="1" x14ac:dyDescent="0.2">
      <c r="C18" s="1" t="s">
        <v>41</v>
      </c>
      <c r="E18" s="42">
        <v>360994036.24000001</v>
      </c>
      <c r="G18" s="9">
        <v>367818317.56999999</v>
      </c>
      <c r="H18" s="9"/>
    </row>
    <row r="19" spans="2:8" s="1" customFormat="1" x14ac:dyDescent="0.2">
      <c r="C19" s="1" t="s">
        <v>42</v>
      </c>
      <c r="E19" s="42">
        <v>24732548.130000003</v>
      </c>
      <c r="G19" s="9">
        <v>25790788.449999999</v>
      </c>
      <c r="H19" s="9"/>
    </row>
    <row r="20" spans="2:8" s="1" customFormat="1" x14ac:dyDescent="0.2">
      <c r="C20" s="1" t="s">
        <v>43</v>
      </c>
      <c r="E20" s="42">
        <v>120644081.92000002</v>
      </c>
      <c r="G20" s="9">
        <v>108450789.5</v>
      </c>
      <c r="H20" s="9"/>
    </row>
    <row r="21" spans="2:8" s="1" customFormat="1" x14ac:dyDescent="0.2">
      <c r="C21" s="1" t="s">
        <v>44</v>
      </c>
      <c r="E21" s="42">
        <v>771195.85000000242</v>
      </c>
      <c r="G21" s="9">
        <v>380650.41</v>
      </c>
      <c r="H21" s="9"/>
    </row>
    <row r="22" spans="2:8" s="1" customFormat="1" x14ac:dyDescent="0.2">
      <c r="C22" s="1" t="s">
        <v>45</v>
      </c>
      <c r="E22" s="45">
        <v>21002981.079999998</v>
      </c>
      <c r="F22" s="3"/>
      <c r="G22" s="22">
        <v>21273798.960000001</v>
      </c>
      <c r="H22" s="9"/>
    </row>
    <row r="23" spans="2:8" s="1" customFormat="1" x14ac:dyDescent="0.2">
      <c r="D23" s="6" t="s">
        <v>46</v>
      </c>
      <c r="E23" s="45">
        <f>+SUM(E18:E22)</f>
        <v>528144843.22000003</v>
      </c>
      <c r="F23" s="3"/>
      <c r="G23" s="22">
        <v>523714344.88999999</v>
      </c>
      <c r="H23" s="9"/>
    </row>
    <row r="24" spans="2:8" s="1" customFormat="1" x14ac:dyDescent="0.2">
      <c r="D24" s="6" t="s">
        <v>62</v>
      </c>
      <c r="E24" s="9">
        <f>+E15-E23</f>
        <v>-121547312.15000004</v>
      </c>
      <c r="F24" s="6"/>
      <c r="G24" s="9">
        <v>-116283001.40000001</v>
      </c>
      <c r="H24" s="9"/>
    </row>
    <row r="25" spans="2:8" s="1" customFormat="1" x14ac:dyDescent="0.2">
      <c r="E25" s="25"/>
      <c r="G25" s="9"/>
      <c r="H25" s="9"/>
    </row>
    <row r="26" spans="2:8" s="1" customFormat="1" x14ac:dyDescent="0.2">
      <c r="B26" s="6" t="s">
        <v>47</v>
      </c>
      <c r="E26" s="25"/>
      <c r="G26" s="9"/>
      <c r="H26" s="9"/>
    </row>
    <row r="27" spans="2:8" s="1" customFormat="1" x14ac:dyDescent="0.2">
      <c r="C27" s="1" t="s">
        <v>48</v>
      </c>
      <c r="E27" s="43">
        <v>103098111.58</v>
      </c>
      <c r="G27" s="9">
        <v>105923447.67</v>
      </c>
      <c r="H27" s="9"/>
    </row>
    <row r="28" spans="2:8" s="1" customFormat="1" x14ac:dyDescent="0.2">
      <c r="C28" s="1" t="s">
        <v>49</v>
      </c>
      <c r="E28" s="43">
        <v>1614224.71</v>
      </c>
      <c r="G28" s="9">
        <v>1818999.36</v>
      </c>
      <c r="H28" s="9"/>
    </row>
    <row r="29" spans="2:8" s="1" customFormat="1" x14ac:dyDescent="0.2">
      <c r="C29" s="24" t="s">
        <v>61</v>
      </c>
      <c r="E29" s="46">
        <v>1570066.2899999998</v>
      </c>
      <c r="F29" s="3"/>
      <c r="G29" s="9">
        <v>1011767.77</v>
      </c>
      <c r="H29" s="9"/>
    </row>
    <row r="30" spans="2:8" s="1" customFormat="1" x14ac:dyDescent="0.2">
      <c r="C30" s="1" t="s">
        <v>50</v>
      </c>
      <c r="E30" s="44">
        <v>-3505568.02</v>
      </c>
      <c r="G30" s="9">
        <v>-2638652.7400000002</v>
      </c>
      <c r="H30" s="9"/>
    </row>
    <row r="31" spans="2:8" s="1" customFormat="1" x14ac:dyDescent="0.2">
      <c r="C31" s="1" t="s">
        <v>51</v>
      </c>
      <c r="E31" s="44">
        <v>-2534955.2000000002</v>
      </c>
      <c r="G31" s="9">
        <v>-2968400.77</v>
      </c>
      <c r="H31" s="9"/>
    </row>
    <row r="32" spans="2:8" s="1" customFormat="1" x14ac:dyDescent="0.2">
      <c r="C32" s="1" t="s">
        <v>54</v>
      </c>
      <c r="E32" s="44">
        <v>-7026985.0999999996</v>
      </c>
      <c r="G32" s="9">
        <v>-7269514.2400000002</v>
      </c>
      <c r="H32" s="9"/>
    </row>
    <row r="33" spans="2:8" s="1" customFormat="1" x14ac:dyDescent="0.2">
      <c r="C33" s="24" t="s">
        <v>111</v>
      </c>
      <c r="E33" s="45">
        <v>3021512.1899999902</v>
      </c>
      <c r="F33" s="3"/>
      <c r="G33" s="22">
        <v>13681697.98</v>
      </c>
      <c r="H33" s="9"/>
    </row>
    <row r="34" spans="2:8" s="1" customFormat="1" x14ac:dyDescent="0.2">
      <c r="E34" s="25"/>
      <c r="G34" s="9"/>
      <c r="H34" s="9"/>
    </row>
    <row r="35" spans="2:8" s="1" customFormat="1" x14ac:dyDescent="0.2">
      <c r="D35" s="24" t="s">
        <v>120</v>
      </c>
      <c r="E35" s="9">
        <f>+SUM(E24:E33)</f>
        <v>-25310905.700000048</v>
      </c>
      <c r="G35" s="9">
        <v>-6723656.3700000001</v>
      </c>
      <c r="H35" s="9"/>
    </row>
    <row r="36" spans="2:8" s="1" customFormat="1" x14ac:dyDescent="0.2">
      <c r="E36" s="25"/>
      <c r="G36" s="9"/>
      <c r="H36" s="9"/>
    </row>
    <row r="37" spans="2:8" s="1" customFormat="1" x14ac:dyDescent="0.2">
      <c r="C37" s="24" t="s">
        <v>118</v>
      </c>
      <c r="E37" s="48">
        <v>7046416.46</v>
      </c>
      <c r="G37" s="9">
        <v>1628665.89</v>
      </c>
      <c r="H37" s="9"/>
    </row>
    <row r="38" spans="2:8" s="1" customFormat="1" x14ac:dyDescent="0.2">
      <c r="C38" s="24" t="s">
        <v>112</v>
      </c>
      <c r="E38" s="48">
        <v>512239.04000000004</v>
      </c>
      <c r="G38" s="9">
        <v>837962.01</v>
      </c>
      <c r="H38" s="9"/>
    </row>
    <row r="39" spans="2:8" s="1" customFormat="1" x14ac:dyDescent="0.2">
      <c r="C39" s="24" t="s">
        <v>130</v>
      </c>
      <c r="E39" s="45">
        <v>298514.25</v>
      </c>
      <c r="F39" s="3"/>
      <c r="G39" s="22">
        <v>945463.97</v>
      </c>
      <c r="H39" s="9"/>
    </row>
    <row r="40" spans="2:8" s="1" customFormat="1" x14ac:dyDescent="0.2">
      <c r="E40" s="26"/>
      <c r="G40" s="10"/>
      <c r="H40" s="9"/>
    </row>
    <row r="41" spans="2:8" s="1" customFormat="1" x14ac:dyDescent="0.2">
      <c r="D41" s="6" t="s">
        <v>63</v>
      </c>
      <c r="E41" s="9">
        <f>+E39+E35+E37+E38</f>
        <v>-17453735.950000048</v>
      </c>
      <c r="F41" s="6"/>
      <c r="G41" s="9">
        <v>-3311564.5</v>
      </c>
      <c r="H41" s="9"/>
    </row>
    <row r="42" spans="2:8" s="1" customFormat="1" x14ac:dyDescent="0.2">
      <c r="E42" s="25"/>
      <c r="G42" s="9"/>
      <c r="H42" s="9"/>
    </row>
    <row r="43" spans="2:8" s="1" customFormat="1" x14ac:dyDescent="0.2">
      <c r="B43" s="6" t="s">
        <v>56</v>
      </c>
      <c r="E43" s="25"/>
      <c r="G43" s="9"/>
      <c r="H43" s="9"/>
    </row>
    <row r="44" spans="2:8" s="1" customFormat="1" x14ac:dyDescent="0.2">
      <c r="C44" s="24" t="s">
        <v>59</v>
      </c>
      <c r="E44" s="46">
        <f>+G46</f>
        <v>662814070.88</v>
      </c>
      <c r="F44" s="3"/>
      <c r="G44" s="9">
        <v>666125635.38</v>
      </c>
      <c r="H44" s="9"/>
    </row>
    <row r="45" spans="2:8" s="1" customFormat="1" x14ac:dyDescent="0.2">
      <c r="C45" s="24" t="s">
        <v>110</v>
      </c>
      <c r="E45" s="45">
        <v>0</v>
      </c>
      <c r="F45" s="10"/>
      <c r="G45" s="22"/>
      <c r="H45" s="9"/>
    </row>
    <row r="46" spans="2:8" s="1" customFormat="1" ht="13.5" thickBot="1" x14ac:dyDescent="0.25">
      <c r="C46" s="6" t="s">
        <v>60</v>
      </c>
      <c r="E46" s="12">
        <f>+SUM(E41:E45)</f>
        <v>645360334.92999995</v>
      </c>
      <c r="F46" s="4"/>
      <c r="G46" s="12">
        <v>662814070.88</v>
      </c>
      <c r="H46" s="9"/>
    </row>
    <row r="47" spans="2:8" s="1" customFormat="1" ht="13.5" thickTop="1" x14ac:dyDescent="0.2">
      <c r="E47" s="9"/>
      <c r="G47" s="9"/>
      <c r="H47" s="9"/>
    </row>
    <row r="48" spans="2:8" s="1" customFormat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  <row r="96" spans="5:8" s="1" customFormat="1" x14ac:dyDescent="0.2">
      <c r="E96" s="9"/>
      <c r="G96" s="9"/>
      <c r="H96" s="9"/>
    </row>
    <row r="97" spans="5:8" s="1" customFormat="1" x14ac:dyDescent="0.2">
      <c r="E97" s="9"/>
      <c r="G97" s="9"/>
      <c r="H97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64</v>
      </c>
      <c r="B1" s="14"/>
      <c r="C1" s="15"/>
      <c r="D1" s="15"/>
      <c r="E1" s="45"/>
      <c r="F1" s="15"/>
      <c r="G1" s="22"/>
    </row>
    <row r="2" spans="1:7" s="1" customFormat="1" x14ac:dyDescent="0.2">
      <c r="A2" s="58" t="s">
        <v>133</v>
      </c>
      <c r="B2" s="58"/>
      <c r="C2" s="58"/>
      <c r="D2" s="58"/>
      <c r="E2" s="30" t="s">
        <v>101</v>
      </c>
      <c r="F2" s="13"/>
      <c r="G2" s="30" t="s">
        <v>101</v>
      </c>
    </row>
    <row r="3" spans="1:7" s="1" customFormat="1" x14ac:dyDescent="0.2">
      <c r="A3" s="59"/>
      <c r="B3" s="59"/>
      <c r="C3" s="59"/>
      <c r="D3" s="59"/>
      <c r="E3" s="50" t="s">
        <v>121</v>
      </c>
      <c r="F3" s="13"/>
      <c r="G3" s="50" t="s">
        <v>117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65</v>
      </c>
      <c r="C5" s="25"/>
      <c r="D5" s="25"/>
    </row>
    <row r="6" spans="1:7" x14ac:dyDescent="0.2">
      <c r="B6" s="25"/>
      <c r="C6" s="25" t="s">
        <v>66</v>
      </c>
      <c r="D6" s="25"/>
      <c r="E6" s="48">
        <v>191817795.75</v>
      </c>
      <c r="F6" s="48"/>
      <c r="G6" s="48">
        <v>202326785.13999999</v>
      </c>
    </row>
    <row r="7" spans="1:7" x14ac:dyDescent="0.2">
      <c r="B7" s="25"/>
      <c r="C7" s="25" t="s">
        <v>67</v>
      </c>
      <c r="D7" s="25"/>
      <c r="E7" s="48">
        <v>90010436.370000005</v>
      </c>
      <c r="F7" s="48"/>
      <c r="G7" s="48">
        <v>91617941.879999995</v>
      </c>
    </row>
    <row r="8" spans="1:7" x14ac:dyDescent="0.2">
      <c r="B8" s="25"/>
      <c r="C8" s="25" t="s">
        <v>37</v>
      </c>
      <c r="D8" s="25"/>
      <c r="E8" s="48">
        <v>20049104.030000001</v>
      </c>
      <c r="F8" s="48"/>
      <c r="G8" s="48">
        <v>22358609.989999998</v>
      </c>
    </row>
    <row r="9" spans="1:7" x14ac:dyDescent="0.2">
      <c r="B9" s="25"/>
      <c r="C9" s="25" t="s">
        <v>68</v>
      </c>
      <c r="D9" s="25"/>
      <c r="E9" s="48">
        <v>52762832.259999998</v>
      </c>
      <c r="F9" s="48"/>
      <c r="G9" s="48">
        <v>48924826.770000003</v>
      </c>
    </row>
    <row r="10" spans="1:7" x14ac:dyDescent="0.2">
      <c r="B10" s="25"/>
      <c r="C10" s="25" t="s">
        <v>69</v>
      </c>
      <c r="D10" s="25"/>
      <c r="E10" s="48">
        <f>-349870383.94+7026985.1</f>
        <v>-342843398.83999997</v>
      </c>
      <c r="F10" s="48"/>
      <c r="G10" s="48">
        <v>-348650820.19999999</v>
      </c>
    </row>
    <row r="11" spans="1:7" x14ac:dyDescent="0.2">
      <c r="B11" s="25"/>
      <c r="C11" s="25" t="s">
        <v>70</v>
      </c>
      <c r="D11" s="25"/>
      <c r="E11" s="48">
        <v>-122947518.45</v>
      </c>
      <c r="F11" s="48"/>
      <c r="G11" s="48">
        <v>-110386626.09</v>
      </c>
    </row>
    <row r="12" spans="1:7" x14ac:dyDescent="0.2">
      <c r="B12" s="25"/>
      <c r="C12" s="25" t="s">
        <v>71</v>
      </c>
      <c r="D12" s="25"/>
      <c r="E12" s="48">
        <v>-24732548.129999999</v>
      </c>
      <c r="F12" s="48"/>
      <c r="G12" s="48">
        <v>-25790788.449999999</v>
      </c>
    </row>
    <row r="13" spans="1:7" x14ac:dyDescent="0.2">
      <c r="B13" s="25"/>
      <c r="C13" s="25" t="s">
        <v>122</v>
      </c>
      <c r="D13" s="25"/>
      <c r="E13" s="48">
        <v>3598837.699</v>
      </c>
      <c r="F13" s="48"/>
      <c r="G13" s="48">
        <v>3760674.49</v>
      </c>
    </row>
    <row r="14" spans="1:7" x14ac:dyDescent="0.2">
      <c r="B14" s="25"/>
      <c r="C14" s="25" t="s">
        <v>123</v>
      </c>
      <c r="D14" s="25"/>
      <c r="E14" s="48">
        <v>655303.99</v>
      </c>
      <c r="F14" s="48"/>
      <c r="G14" s="48">
        <v>688315.97</v>
      </c>
    </row>
    <row r="15" spans="1:7" x14ac:dyDescent="0.2">
      <c r="B15" s="25"/>
      <c r="C15" s="25" t="s">
        <v>124</v>
      </c>
      <c r="D15" s="25"/>
      <c r="E15" s="48">
        <v>-4682380.13</v>
      </c>
      <c r="F15" s="48"/>
      <c r="G15" s="48">
        <v>-4189508.23</v>
      </c>
    </row>
    <row r="16" spans="1:7" x14ac:dyDescent="0.2">
      <c r="B16" s="25"/>
      <c r="C16" s="47" t="s">
        <v>102</v>
      </c>
      <c r="D16" s="25"/>
      <c r="E16" s="45">
        <v>46324766.130000003</v>
      </c>
      <c r="F16" s="48"/>
      <c r="G16" s="45">
        <v>45821949.450000003</v>
      </c>
    </row>
    <row r="17" spans="2:7" x14ac:dyDescent="0.2">
      <c r="B17" s="25"/>
      <c r="C17" s="25"/>
      <c r="D17" s="20" t="s">
        <v>72</v>
      </c>
      <c r="E17" s="48">
        <f>SUM(E6:E16)</f>
        <v>-89986769.32100004</v>
      </c>
      <c r="F17" s="48"/>
      <c r="G17" s="48">
        <v>-73518639.280000001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73</v>
      </c>
      <c r="C19" s="25"/>
      <c r="D19" s="25"/>
      <c r="E19" s="48"/>
      <c r="F19" s="48"/>
      <c r="G19" s="48"/>
    </row>
    <row r="20" spans="2:7" x14ac:dyDescent="0.2">
      <c r="B20" s="25"/>
      <c r="C20" s="25" t="s">
        <v>74</v>
      </c>
      <c r="D20" s="25"/>
      <c r="E20" s="48">
        <v>552056.05999995605</v>
      </c>
      <c r="F20" s="48"/>
      <c r="G20" s="48">
        <v>1253763.81</v>
      </c>
    </row>
    <row r="21" spans="2:7" x14ac:dyDescent="0.2">
      <c r="B21" s="25"/>
      <c r="C21" s="25" t="s">
        <v>75</v>
      </c>
      <c r="D21" s="25"/>
      <c r="E21" s="48">
        <v>2193636.37</v>
      </c>
      <c r="F21" s="48"/>
      <c r="G21" s="48">
        <v>1972434.2</v>
      </c>
    </row>
    <row r="22" spans="2:7" x14ac:dyDescent="0.2">
      <c r="B22" s="25"/>
      <c r="C22" s="25" t="s">
        <v>76</v>
      </c>
      <c r="D22" s="25"/>
      <c r="E22" s="45">
        <v>-3091244.2</v>
      </c>
      <c r="F22" s="48"/>
      <c r="G22" s="45">
        <v>-1619354.65</v>
      </c>
    </row>
    <row r="23" spans="2:7" x14ac:dyDescent="0.2">
      <c r="B23" s="25"/>
      <c r="C23" s="25"/>
      <c r="D23" s="20" t="s">
        <v>77</v>
      </c>
      <c r="E23" s="48">
        <f>SUM(E20:E22)</f>
        <v>-345551.77000004426</v>
      </c>
      <c r="F23" s="48"/>
      <c r="G23" s="48">
        <v>1606843.36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78</v>
      </c>
      <c r="E25" s="48"/>
      <c r="F25" s="48"/>
      <c r="G25" s="48"/>
    </row>
    <row r="26" spans="2:7" x14ac:dyDescent="0.2">
      <c r="B26" s="25"/>
      <c r="C26" s="25" t="s">
        <v>79</v>
      </c>
      <c r="D26" s="25"/>
      <c r="E26" s="48">
        <v>11138730.1</v>
      </c>
      <c r="F26" s="48"/>
      <c r="G26" s="48">
        <v>5439037.7699999996</v>
      </c>
    </row>
    <row r="27" spans="2:7" x14ac:dyDescent="0.2">
      <c r="B27" s="25"/>
      <c r="C27" s="25" t="s">
        <v>113</v>
      </c>
      <c r="D27" s="25"/>
      <c r="E27" s="48">
        <v>-9351248.0399999991</v>
      </c>
      <c r="F27" s="48"/>
      <c r="G27" s="48">
        <v>-5216757.0199999996</v>
      </c>
    </row>
    <row r="28" spans="2:7" x14ac:dyDescent="0.2">
      <c r="B28" s="25"/>
      <c r="C28" s="25" t="s">
        <v>118</v>
      </c>
      <c r="D28" s="25"/>
      <c r="E28" s="48">
        <v>7046416.46</v>
      </c>
      <c r="F28" s="48"/>
      <c r="G28" s="48">
        <v>1628665.89</v>
      </c>
    </row>
    <row r="29" spans="2:7" x14ac:dyDescent="0.2">
      <c r="B29" s="25"/>
      <c r="C29" s="25" t="s">
        <v>80</v>
      </c>
      <c r="D29" s="25"/>
      <c r="E29" s="48">
        <v>571532.81999999995</v>
      </c>
      <c r="F29" s="48"/>
      <c r="G29" s="48">
        <v>619389.51</v>
      </c>
    </row>
    <row r="30" spans="2:7" x14ac:dyDescent="0.2">
      <c r="B30" s="25"/>
      <c r="C30" s="25" t="s">
        <v>81</v>
      </c>
      <c r="D30" s="25"/>
      <c r="E30" s="48">
        <v>-11159660.66</v>
      </c>
      <c r="F30" s="48"/>
      <c r="G30" s="48">
        <v>-12998259.539999999</v>
      </c>
    </row>
    <row r="31" spans="2:7" x14ac:dyDescent="0.2">
      <c r="B31" s="25"/>
      <c r="C31" s="25" t="s">
        <v>82</v>
      </c>
      <c r="D31" s="25"/>
      <c r="E31" s="48">
        <v>-22095546.239999998</v>
      </c>
      <c r="F31" s="48"/>
      <c r="G31" s="48">
        <v>-18949205.100000001</v>
      </c>
    </row>
    <row r="32" spans="2:7" x14ac:dyDescent="0.2">
      <c r="B32" s="25"/>
      <c r="C32" s="25" t="s">
        <v>83</v>
      </c>
      <c r="D32" s="25"/>
      <c r="E32" s="45">
        <v>-11481516.32</v>
      </c>
      <c r="F32" s="48"/>
      <c r="G32" s="45">
        <v>-12148363.109999999</v>
      </c>
    </row>
    <row r="33" spans="2:7" x14ac:dyDescent="0.2">
      <c r="B33" s="25"/>
      <c r="C33" s="25"/>
      <c r="D33" s="20" t="s">
        <v>125</v>
      </c>
      <c r="E33" s="48"/>
      <c r="F33" s="48"/>
      <c r="G33" s="48"/>
    </row>
    <row r="34" spans="2:7" x14ac:dyDescent="0.2">
      <c r="B34" s="25"/>
      <c r="C34" s="25"/>
      <c r="D34" s="20" t="s">
        <v>84</v>
      </c>
      <c r="E34" s="48">
        <f>SUM(E26:E32)</f>
        <v>-35331291.879999995</v>
      </c>
      <c r="F34" s="48"/>
      <c r="G34" s="48">
        <v>-41625491.600000001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85</v>
      </c>
      <c r="C36" s="25"/>
      <c r="D36" s="25"/>
      <c r="E36" s="48"/>
      <c r="F36" s="48"/>
      <c r="G36" s="48"/>
    </row>
    <row r="37" spans="2:7" x14ac:dyDescent="0.2">
      <c r="B37" s="25"/>
      <c r="C37" s="25" t="s">
        <v>48</v>
      </c>
      <c r="D37" s="25"/>
      <c r="E37" s="48">
        <v>128440633.03</v>
      </c>
      <c r="F37" s="48"/>
      <c r="G37" s="48">
        <v>127780889.84</v>
      </c>
    </row>
    <row r="38" spans="2:7" x14ac:dyDescent="0.2">
      <c r="B38" s="25"/>
      <c r="C38" s="25" t="s">
        <v>80</v>
      </c>
      <c r="D38" s="25"/>
      <c r="E38" s="48">
        <v>4282452.5999999996</v>
      </c>
      <c r="F38" s="48"/>
      <c r="G38" s="48">
        <v>15371616.289999999</v>
      </c>
    </row>
    <row r="39" spans="2:7" x14ac:dyDescent="0.2">
      <c r="B39" s="25"/>
      <c r="C39" s="25" t="s">
        <v>86</v>
      </c>
      <c r="D39" s="25"/>
      <c r="E39" s="48">
        <v>-7026985.0999999996</v>
      </c>
      <c r="F39" s="48"/>
      <c r="G39" s="48">
        <v>-7269514.2400000002</v>
      </c>
    </row>
    <row r="40" spans="2:7" s="25" customFormat="1" x14ac:dyDescent="0.2">
      <c r="C40" s="25" t="s">
        <v>130</v>
      </c>
      <c r="E40" s="48">
        <v>298514.25</v>
      </c>
      <c r="F40" s="48"/>
      <c r="G40" s="48">
        <v>945463.97</v>
      </c>
    </row>
    <row r="41" spans="2:7" x14ac:dyDescent="0.2">
      <c r="B41" s="25"/>
      <c r="C41" s="25" t="s">
        <v>87</v>
      </c>
      <c r="D41" s="25"/>
      <c r="E41" s="48">
        <v>129984510</v>
      </c>
      <c r="F41" s="48"/>
      <c r="G41" s="48">
        <v>138010151</v>
      </c>
    </row>
    <row r="42" spans="2:7" x14ac:dyDescent="0.2">
      <c r="B42" s="25"/>
      <c r="C42" s="25" t="s">
        <v>88</v>
      </c>
      <c r="D42" s="25"/>
      <c r="E42" s="45">
        <v>-130063160</v>
      </c>
      <c r="F42" s="48"/>
      <c r="G42" s="45">
        <v>-137913112</v>
      </c>
    </row>
    <row r="43" spans="2:7" x14ac:dyDescent="0.2">
      <c r="B43" s="25"/>
      <c r="C43" s="25"/>
      <c r="D43" s="20" t="s">
        <v>89</v>
      </c>
      <c r="E43" s="48"/>
      <c r="F43" s="48"/>
      <c r="G43" s="48"/>
    </row>
    <row r="44" spans="2:7" x14ac:dyDescent="0.2">
      <c r="B44" s="25"/>
      <c r="C44" s="25"/>
      <c r="D44" s="20" t="s">
        <v>90</v>
      </c>
      <c r="E44" s="48">
        <f>SUM(E37:E42)</f>
        <v>125915964.78</v>
      </c>
      <c r="F44" s="48"/>
      <c r="G44" s="48">
        <v>136925494.86000001</v>
      </c>
    </row>
    <row r="45" spans="2:7" x14ac:dyDescent="0.2">
      <c r="B45" s="25"/>
      <c r="C45" s="25"/>
      <c r="D45" s="25"/>
      <c r="E45" s="48"/>
      <c r="F45" s="48"/>
      <c r="G45" s="48"/>
    </row>
    <row r="46" spans="2:7" x14ac:dyDescent="0.2">
      <c r="B46" s="25"/>
      <c r="C46" s="25"/>
      <c r="D46" s="20" t="s">
        <v>126</v>
      </c>
      <c r="E46" s="48">
        <f>SUM(E17,E23,E34,E44)</f>
        <v>252351.80899992585</v>
      </c>
      <c r="F46" s="48"/>
      <c r="G46" s="48">
        <v>23388207.34</v>
      </c>
    </row>
    <row r="47" spans="2:7" x14ac:dyDescent="0.2">
      <c r="B47" s="25"/>
      <c r="C47" s="25"/>
      <c r="D47" s="25"/>
      <c r="E47" s="48"/>
      <c r="F47" s="48"/>
      <c r="G47" s="48"/>
    </row>
    <row r="48" spans="2:7" x14ac:dyDescent="0.2">
      <c r="B48" s="25" t="s">
        <v>91</v>
      </c>
      <c r="C48" s="25"/>
      <c r="D48" s="25"/>
      <c r="E48" s="45">
        <f>+G50</f>
        <v>103973362.41</v>
      </c>
      <c r="F48" s="48"/>
      <c r="G48" s="45">
        <v>80585155.069999993</v>
      </c>
    </row>
    <row r="49" spans="2:7" x14ac:dyDescent="0.2">
      <c r="B49" s="25"/>
      <c r="C49" s="25"/>
      <c r="D49" s="25"/>
      <c r="E49" s="48"/>
      <c r="F49" s="48"/>
      <c r="G49" s="48"/>
    </row>
    <row r="50" spans="2:7" ht="13.5" thickBot="1" x14ac:dyDescent="0.25">
      <c r="B50" s="20" t="s">
        <v>92</v>
      </c>
      <c r="C50" s="25"/>
      <c r="D50" s="25"/>
      <c r="E50" s="51">
        <f>+E48+E46</f>
        <v>104225714.21899992</v>
      </c>
      <c r="F50" s="48"/>
      <c r="G50" s="51">
        <v>103973362.41</v>
      </c>
    </row>
    <row r="51" spans="2:7" ht="13.5" thickTop="1" x14ac:dyDescent="0.2">
      <c r="B51" s="25"/>
      <c r="C51" s="25"/>
      <c r="D51" s="25"/>
      <c r="E51" s="48"/>
      <c r="F51" s="48"/>
      <c r="G51" s="48"/>
    </row>
    <row r="52" spans="2:7" x14ac:dyDescent="0.2">
      <c r="B52" s="25"/>
      <c r="C52" s="25"/>
      <c r="D52" s="25"/>
      <c r="E52" s="48"/>
      <c r="F52" s="48"/>
      <c r="G52" s="48"/>
    </row>
    <row r="53" spans="2:7" x14ac:dyDescent="0.2">
      <c r="B53" s="20" t="s">
        <v>104</v>
      </c>
      <c r="C53" s="25"/>
      <c r="D53" s="25"/>
      <c r="E53" s="48"/>
      <c r="F53" s="48"/>
      <c r="G53" s="48"/>
    </row>
    <row r="54" spans="2:7" x14ac:dyDescent="0.2">
      <c r="B54" s="25"/>
      <c r="C54" s="25"/>
      <c r="D54" s="25"/>
      <c r="E54" s="48"/>
      <c r="F54" s="48"/>
      <c r="G54" s="48"/>
    </row>
    <row r="55" spans="2:7" x14ac:dyDescent="0.2">
      <c r="B55" s="25" t="s">
        <v>105</v>
      </c>
      <c r="C55" s="25"/>
      <c r="D55" s="25"/>
      <c r="E55" s="48">
        <v>-121547312.15000004</v>
      </c>
      <c r="F55" s="48"/>
      <c r="G55" s="48">
        <v>-116283001.40000001</v>
      </c>
    </row>
    <row r="56" spans="2:7" x14ac:dyDescent="0.2">
      <c r="B56" s="49" t="s">
        <v>106</v>
      </c>
      <c r="C56" s="25"/>
      <c r="D56" s="25"/>
      <c r="E56" s="48"/>
      <c r="F56" s="48"/>
      <c r="G56" s="48"/>
    </row>
    <row r="57" spans="2:7" x14ac:dyDescent="0.2">
      <c r="B57" s="49" t="s">
        <v>93</v>
      </c>
      <c r="C57" s="25"/>
      <c r="D57" s="25"/>
      <c r="E57" s="48"/>
      <c r="F57" s="48"/>
      <c r="G57" s="48"/>
    </row>
    <row r="58" spans="2:7" x14ac:dyDescent="0.2">
      <c r="B58" s="25"/>
      <c r="C58" s="25" t="s">
        <v>94</v>
      </c>
      <c r="D58" s="25"/>
      <c r="E58" s="48">
        <v>21002981.079999998</v>
      </c>
      <c r="F58" s="48"/>
      <c r="G58" s="48">
        <v>21273798.960000001</v>
      </c>
    </row>
    <row r="59" spans="2:7" x14ac:dyDescent="0.2">
      <c r="B59" s="25"/>
      <c r="C59" s="25" t="s">
        <v>95</v>
      </c>
      <c r="D59" s="25"/>
      <c r="E59" s="48"/>
      <c r="F59" s="48"/>
      <c r="G59" s="48"/>
    </row>
    <row r="60" spans="2:7" x14ac:dyDescent="0.2">
      <c r="B60" s="25"/>
      <c r="C60" s="25"/>
      <c r="D60" s="54" t="s">
        <v>96</v>
      </c>
      <c r="E60" s="48">
        <v>-1810723.9600000004</v>
      </c>
      <c r="F60" s="48"/>
      <c r="G60" s="48">
        <v>2639563.4</v>
      </c>
    </row>
    <row r="61" spans="2:7" x14ac:dyDescent="0.2">
      <c r="B61" s="25"/>
      <c r="C61" s="25"/>
      <c r="D61" s="54" t="s">
        <v>3</v>
      </c>
      <c r="E61" s="48">
        <v>241495.63</v>
      </c>
      <c r="F61" s="48"/>
      <c r="G61" s="48">
        <v>1080476.94</v>
      </c>
    </row>
    <row r="62" spans="2:7" x14ac:dyDescent="0.2">
      <c r="B62" s="25"/>
      <c r="C62" s="25"/>
      <c r="D62" s="54" t="s">
        <v>97</v>
      </c>
      <c r="E62" s="48">
        <v>334472.33</v>
      </c>
      <c r="F62" s="48"/>
      <c r="G62" s="48">
        <v>4728175.6100000003</v>
      </c>
    </row>
    <row r="63" spans="2:7" s="25" customFormat="1" x14ac:dyDescent="0.2">
      <c r="D63" s="54" t="s">
        <v>16</v>
      </c>
      <c r="E63" s="48">
        <v>-4205434.5599999996</v>
      </c>
      <c r="F63" s="48"/>
      <c r="G63" s="48">
        <v>-4352621.8099999996</v>
      </c>
    </row>
    <row r="64" spans="2:7" s="25" customFormat="1" x14ac:dyDescent="0.2">
      <c r="D64" s="54" t="s">
        <v>53</v>
      </c>
      <c r="E64" s="48">
        <v>-3557565.17</v>
      </c>
      <c r="F64" s="48"/>
      <c r="G64" s="48">
        <v>1716377.98</v>
      </c>
    </row>
    <row r="65" spans="2:7" x14ac:dyDescent="0.2">
      <c r="B65" s="25"/>
      <c r="C65" s="25"/>
      <c r="D65" s="54" t="s">
        <v>18</v>
      </c>
      <c r="E65" s="48">
        <v>98385.9</v>
      </c>
      <c r="G65" s="48">
        <v>-788514.36</v>
      </c>
    </row>
    <row r="66" spans="2:7" x14ac:dyDescent="0.2">
      <c r="B66" s="25"/>
      <c r="C66" s="25"/>
      <c r="D66" s="54" t="s">
        <v>114</v>
      </c>
      <c r="E66" s="48">
        <v>40843766.280000001</v>
      </c>
      <c r="F66" s="48"/>
      <c r="G66" s="48">
        <v>-61441424.189999998</v>
      </c>
    </row>
    <row r="67" spans="2:7" x14ac:dyDescent="0.2">
      <c r="B67" s="25"/>
      <c r="C67" s="25"/>
      <c r="D67" s="54" t="s">
        <v>115</v>
      </c>
      <c r="E67" s="48">
        <v>-23733004.829999998</v>
      </c>
      <c r="F67" s="48"/>
      <c r="G67" s="48">
        <v>75753907.629999995</v>
      </c>
    </row>
    <row r="68" spans="2:7" x14ac:dyDescent="0.2">
      <c r="B68" s="25"/>
      <c r="C68" s="25"/>
      <c r="D68" s="54" t="s">
        <v>108</v>
      </c>
      <c r="E68" s="45">
        <v>2346170.12</v>
      </c>
      <c r="F68" s="48"/>
      <c r="G68" s="45">
        <v>2154621.96</v>
      </c>
    </row>
    <row r="69" spans="2:7" x14ac:dyDescent="0.2">
      <c r="B69" s="25"/>
      <c r="C69" s="25"/>
      <c r="D69" s="25"/>
      <c r="E69" s="48"/>
      <c r="F69" s="48"/>
      <c r="G69" s="48"/>
    </row>
    <row r="70" spans="2:7" ht="13.5" thickBot="1" x14ac:dyDescent="0.25">
      <c r="B70" s="25"/>
      <c r="C70" s="25"/>
      <c r="D70" s="20" t="s">
        <v>98</v>
      </c>
      <c r="E70" s="51">
        <f>SUM(E55:E68)</f>
        <v>-89986769.330000028</v>
      </c>
      <c r="F70" s="48"/>
      <c r="G70" s="51">
        <v>-73518639.280000001</v>
      </c>
    </row>
    <row r="71" spans="2:7" ht="13.5" thickTop="1" x14ac:dyDescent="0.2">
      <c r="B71" s="25"/>
      <c r="C71" s="25"/>
      <c r="D71" s="25"/>
      <c r="E71" s="48"/>
      <c r="F71" s="48"/>
      <c r="G71" s="48"/>
    </row>
    <row r="72" spans="2:7" x14ac:dyDescent="0.2">
      <c r="B72" s="25"/>
      <c r="C72" s="25"/>
      <c r="D72" s="25"/>
      <c r="E72" s="48"/>
      <c r="F72" s="48"/>
      <c r="G72" s="48"/>
    </row>
    <row r="73" spans="2:7" x14ac:dyDescent="0.2">
      <c r="B73" s="25" t="s">
        <v>99</v>
      </c>
      <c r="C73" s="25"/>
      <c r="D73" s="25"/>
      <c r="E73" s="48"/>
      <c r="F73" s="48"/>
      <c r="G73" s="48"/>
    </row>
    <row r="74" spans="2:7" s="25" customFormat="1" x14ac:dyDescent="0.2">
      <c r="E74" s="48"/>
      <c r="F74" s="48"/>
      <c r="G74" s="48"/>
    </row>
    <row r="75" spans="2:7" x14ac:dyDescent="0.2">
      <c r="B75" s="25"/>
      <c r="C75" s="24" t="s">
        <v>131</v>
      </c>
      <c r="D75" s="24"/>
      <c r="E75" s="48"/>
      <c r="G75" s="48"/>
    </row>
    <row r="76" spans="2:7" x14ac:dyDescent="0.2">
      <c r="B76" s="25"/>
      <c r="C76" s="24"/>
      <c r="D76" s="24" t="s">
        <v>132</v>
      </c>
      <c r="E76" s="48">
        <v>0</v>
      </c>
      <c r="G76" s="48">
        <v>33523</v>
      </c>
    </row>
    <row r="77" spans="2:7" x14ac:dyDescent="0.2">
      <c r="C77" s="24" t="s">
        <v>116</v>
      </c>
      <c r="D77" s="24"/>
      <c r="E77" s="48">
        <v>0</v>
      </c>
      <c r="G77" s="48">
        <v>277930</v>
      </c>
    </row>
    <row r="78" spans="2:7" x14ac:dyDescent="0.2">
      <c r="C78" s="24" t="s">
        <v>100</v>
      </c>
      <c r="D78" s="24"/>
      <c r="E78" s="48">
        <v>1034889.32</v>
      </c>
      <c r="G78" s="48">
        <v>-587366.42000000004</v>
      </c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  <row r="93" spans="5:7" x14ac:dyDescent="0.2">
      <c r="E93" s="25"/>
      <c r="G93" s="25"/>
    </row>
    <row r="94" spans="5:7" x14ac:dyDescent="0.2">
      <c r="E94" s="25"/>
      <c r="G94" s="25"/>
    </row>
    <row r="95" spans="5:7" x14ac:dyDescent="0.2">
      <c r="E95" s="25"/>
      <c r="G95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2018-02-09T19:37:57Z</dcterms:modified>
</cp:coreProperties>
</file>