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7\3-Campus Statements\for Webpage\"/>
    </mc:Choice>
  </mc:AlternateContent>
  <bookViews>
    <workbookView xWindow="0" yWindow="0" windowWidth="11955" windowHeight="631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Position'!$A$1:$G$58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71027"/>
</workbook>
</file>

<file path=xl/calcChain.xml><?xml version="1.0" encoding="utf-8"?>
<calcChain xmlns="http://schemas.openxmlformats.org/spreadsheetml/2006/main">
  <c r="E11" i="3" l="1"/>
  <c r="E79" i="3" l="1"/>
  <c r="E72" i="3" l="1"/>
  <c r="E49" i="3"/>
  <c r="E45" i="3"/>
  <c r="E35" i="3"/>
  <c r="E24" i="3"/>
  <c r="E18" i="3"/>
  <c r="E16" i="2"/>
  <c r="E24" i="2"/>
  <c r="E12" i="1"/>
  <c r="E45" i="2"/>
  <c r="E47" i="3" l="1"/>
  <c r="E52" i="3" s="1"/>
  <c r="E58" i="1" l="1"/>
  <c r="E45" i="1"/>
  <c r="E37" i="1"/>
  <c r="E24" i="1"/>
  <c r="E25" i="1" l="1"/>
  <c r="E46" i="1"/>
  <c r="E25" i="2"/>
  <c r="E36" i="2" l="1"/>
  <c r="E42" i="2" l="1"/>
  <c r="E47" i="2" l="1"/>
</calcChain>
</file>

<file path=xl/sharedStrings.xml><?xml version="1.0" encoding="utf-8"?>
<sst xmlns="http://schemas.openxmlformats.org/spreadsheetml/2006/main" count="165" uniqueCount="140">
  <si>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</si>
  <si>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</si>
  <si>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</si>
  <si>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</si>
  <si>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</si>
  <si>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</si>
  <si>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</si>
  <si>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</si>
  <si>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</si>
  <si>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</si>
  <si>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</si>
  <si>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</si>
  <si>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</si>
  <si>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</si>
  <si>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</si>
  <si>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</si>
  <si>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</si>
  <si>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</si>
  <si>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</si>
  <si>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</si>
  <si>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</si>
  <si>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</si>
  <si>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</si>
  <si>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</si>
  <si>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</si>
  <si>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</si>
  <si>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</si>
  <si>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</si>
  <si>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</si>
  <si>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</si>
  <si>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</si>
  <si>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</si>
  <si>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</si>
  <si>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</si>
  <si>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</si>
  <si>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</si>
  <si>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</si>
  <si>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</si>
  <si>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</si>
  <si>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</si>
  <si>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</si>
  <si>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</si>
  <si>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</si>
  <si>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</si>
  <si>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</si>
  <si>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</si>
  <si>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</si>
  <si>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</si>
  <si>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</si>
  <si>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</si>
  <si>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</si>
  <si>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</si>
  <si>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</si>
  <si>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</si>
  <si>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</si>
  <si>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Statements of Net Position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</si>
  <si>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</si>
  <si>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</si>
  <si>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</si>
  <si>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</si>
  <si>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</si>
  <si>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OPERATING LOSS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</si>
  <si>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</si>
  <si>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</si>
  <si>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</si>
  <si>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</si>
  <si>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</si>
  <si>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</si>
  <si>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</si>
  <si>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</si>
  <si>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</si>
  <si>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</si>
  <si>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</si>
  <si>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</si>
  <si>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</si>
  <si>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</si>
  <si>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</si>
  <si>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</si>
  <si>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</si>
  <si>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</si>
  <si>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</si>
  <si>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</si>
  <si>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</si>
  <si>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</si>
  <si>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</si>
  <si>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</si>
  <si>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</si>
  <si>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</si>
  <si>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</si>
  <si>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</si>
  <si>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</si>
  <si>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</si>
  <si>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</si>
  <si>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</si>
  <si>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</si>
  <si>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</si>
  <si>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</si>
  <si>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</si>
  <si>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</si>
  <si>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</si>
  <si>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</si>
  <si>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</si>
  <si>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</si>
  <si>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</si>
  <si>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</si>
  <si>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</si>
  <si>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</si>
  <si>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</si>
  <si>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</si>
  <si>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</si>
  <si>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Prior Period Adjustment</t>
  </si>
  <si>
    <t>Other Non-Operating Revenues</t>
  </si>
  <si>
    <t>Capital Contributions</t>
  </si>
  <si>
    <t>Payments for Debt Retirement (Refundings)</t>
  </si>
  <si>
    <t>Net Pension Asset and Related Deferred Outflows</t>
  </si>
  <si>
    <t>Net Pension Liability and Related Deferred Inflows</t>
  </si>
  <si>
    <t>Gifts-In-Kind</t>
  </si>
  <si>
    <t>June 30, 2016</t>
  </si>
  <si>
    <t>Capital Appropriations</t>
  </si>
  <si>
    <t>Net Pension Liability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</si>
  <si>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</si>
  <si>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</si>
  <si>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</si>
  <si>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</si>
  <si>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</si>
  <si>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</si>
  <si>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</si>
  <si>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</si>
  <si>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Construction in Progress</t>
  </si>
  <si>
    <t>Additions to Permanent Endowment</t>
  </si>
  <si>
    <t>Capital Lease Receivable</t>
  </si>
  <si>
    <t>University of Wisconsin System - Madison</t>
  </si>
  <si>
    <t>Sales and Services to UW Hospital Authority</t>
  </si>
  <si>
    <t>Current Year Cash Payments</t>
  </si>
  <si>
    <t xml:space="preserve">  Scholarship Allowances of $84,079,421 and $76,672,937, respectively)</t>
  </si>
  <si>
    <t xml:space="preserve">  Scholarship Allowances of $10,850,489 and $10,297,273, respectively)</t>
  </si>
  <si>
    <t>DECREASE IN NET POSITION</t>
  </si>
  <si>
    <t>Loss Before Capital Appropriations</t>
  </si>
  <si>
    <t>Investment Income (net of Investment Expense)</t>
  </si>
  <si>
    <t xml:space="preserve">Student Tuition and Fees (net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</si>
</sst>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[Red]\(#,##0\)"/>
    <numFmt numFmtId="166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64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0" fillId="0" borderId="0" xfId="0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2" fillId="0" borderId="5" xfId="1" applyFont="1" applyFill="1" applyBorder="1"/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7E76687F-3E0D-4CBD-BAEC-A33A111177E3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42578125" style="9" bestFit="1" customWidth="1"/>
    <col min="8" max="16384" width="9.140625" style="1"/>
  </cols>
  <sheetData>
    <row r="1" spans="1:7" ht="18" x14ac:dyDescent="0.25">
      <c r="A1" s="8" t="s">
        <v>55</v>
      </c>
      <c r="B1" s="2"/>
      <c r="C1" s="2"/>
      <c r="D1" s="2"/>
      <c r="E1" s="11"/>
      <c r="F1" s="22"/>
      <c r="G1" s="11"/>
    </row>
    <row r="2" spans="1:7" ht="18" x14ac:dyDescent="0.25">
      <c r="A2" s="5" t="s">
        <v>131</v>
      </c>
      <c r="B2" s="7"/>
      <c r="C2" s="5"/>
      <c r="D2" s="5"/>
      <c r="E2" s="28">
        <v>42916</v>
      </c>
      <c r="F2" s="21"/>
      <c r="G2" s="28">
        <v>42551</v>
      </c>
    </row>
    <row r="3" spans="1:7" x14ac:dyDescent="0.2">
      <c r="F3" s="9"/>
      <c r="G3" s="25"/>
    </row>
    <row r="4" spans="1:7" x14ac:dyDescent="0.2">
      <c r="B4" s="6" t="s">
        <v>0</v>
      </c>
      <c r="F4" s="9"/>
      <c r="G4" s="25"/>
    </row>
    <row r="5" spans="1:7" x14ac:dyDescent="0.2">
      <c r="B5" s="1" t="s">
        <v>30</v>
      </c>
      <c r="F5" s="9"/>
      <c r="G5" s="25"/>
    </row>
    <row r="6" spans="1:7" ht="12.75" customHeight="1" x14ac:dyDescent="0.2">
      <c r="C6" s="1" t="s">
        <v>1</v>
      </c>
      <c r="E6" s="9">
        <v>907154631.08000004</v>
      </c>
      <c r="F6" s="9"/>
      <c r="G6" s="31">
        <v>888408041.63999999</v>
      </c>
    </row>
    <row r="7" spans="1:7" x14ac:dyDescent="0.2">
      <c r="C7" s="1" t="s">
        <v>2</v>
      </c>
      <c r="E7" s="9">
        <v>156974184.62</v>
      </c>
      <c r="F7" s="9"/>
      <c r="G7" s="32">
        <v>146911533.40000001</v>
      </c>
    </row>
    <row r="8" spans="1:7" x14ac:dyDescent="0.2">
      <c r="C8" s="24" t="s">
        <v>127</v>
      </c>
      <c r="E8" s="9">
        <v>12620646.279999999</v>
      </c>
      <c r="F8" s="9"/>
      <c r="G8" s="46">
        <v>13672976.710000001</v>
      </c>
    </row>
    <row r="9" spans="1:7" x14ac:dyDescent="0.2">
      <c r="C9" s="24" t="s">
        <v>130</v>
      </c>
      <c r="E9" s="9">
        <v>70980.639999999999</v>
      </c>
      <c r="F9" s="9"/>
      <c r="G9" s="46">
        <v>34749.47</v>
      </c>
    </row>
    <row r="10" spans="1:7" x14ac:dyDescent="0.2">
      <c r="C10" s="1" t="s">
        <v>3</v>
      </c>
      <c r="E10" s="9">
        <v>32011167.059999999</v>
      </c>
      <c r="F10" s="9"/>
      <c r="G10" s="32">
        <v>30593996.559999999</v>
      </c>
    </row>
    <row r="11" spans="1:7" x14ac:dyDescent="0.2">
      <c r="C11" s="1" t="s">
        <v>4</v>
      </c>
      <c r="E11" s="22">
        <v>19915285.349999998</v>
      </c>
      <c r="F11" s="9"/>
      <c r="G11" s="22">
        <v>18950235.02</v>
      </c>
    </row>
    <row r="12" spans="1:7" x14ac:dyDescent="0.2">
      <c r="D12" s="1" t="s">
        <v>5</v>
      </c>
      <c r="E12" s="9">
        <f>+SUM(E6:E11)</f>
        <v>1128746895.03</v>
      </c>
      <c r="F12" s="9"/>
      <c r="G12" s="9">
        <v>1098571532.8</v>
      </c>
    </row>
    <row r="13" spans="1:7" x14ac:dyDescent="0.2">
      <c r="F13" s="9"/>
      <c r="G13" s="25"/>
    </row>
    <row r="14" spans="1:7" x14ac:dyDescent="0.2">
      <c r="B14" s="1" t="s">
        <v>6</v>
      </c>
      <c r="F14" s="9"/>
      <c r="G14" s="25"/>
    </row>
    <row r="15" spans="1:7" x14ac:dyDescent="0.2">
      <c r="C15" s="1" t="s">
        <v>7</v>
      </c>
      <c r="E15" s="9">
        <v>405881825.39999998</v>
      </c>
      <c r="F15" s="9"/>
      <c r="G15" s="33">
        <v>374431497.51999998</v>
      </c>
    </row>
    <row r="16" spans="1:7" x14ac:dyDescent="0.2">
      <c r="C16" s="24" t="s">
        <v>127</v>
      </c>
      <c r="E16" s="9">
        <v>76201334.329999998</v>
      </c>
      <c r="F16" s="9"/>
      <c r="G16" s="46">
        <v>78480758.780000001</v>
      </c>
    </row>
    <row r="17" spans="2:7" x14ac:dyDescent="0.2">
      <c r="C17" s="24" t="s">
        <v>130</v>
      </c>
      <c r="E17" s="9">
        <v>36569.440000000002</v>
      </c>
      <c r="F17" s="9"/>
      <c r="G17" s="46">
        <v>107550.08</v>
      </c>
    </row>
    <row r="18" spans="2:7" x14ac:dyDescent="0.2">
      <c r="C18" s="1" t="s">
        <v>8</v>
      </c>
      <c r="E18" s="9">
        <v>80591497.189999998</v>
      </c>
      <c r="F18" s="9"/>
      <c r="G18" s="33">
        <v>80077990.069999993</v>
      </c>
    </row>
    <row r="19" spans="2:7" x14ac:dyDescent="0.2">
      <c r="C19" s="1" t="s">
        <v>9</v>
      </c>
      <c r="E19" s="9">
        <v>117039111.56999999</v>
      </c>
      <c r="F19" s="9"/>
      <c r="G19" s="33">
        <v>107461320.83</v>
      </c>
    </row>
    <row r="20" spans="2:7" x14ac:dyDescent="0.2">
      <c r="C20" s="24" t="s">
        <v>128</v>
      </c>
      <c r="E20" s="9">
        <v>61108416.390000001</v>
      </c>
      <c r="F20" s="9"/>
      <c r="G20" s="46">
        <v>56769123.799999997</v>
      </c>
    </row>
    <row r="21" spans="2:7" x14ac:dyDescent="0.2">
      <c r="C21" s="1" t="s">
        <v>10</v>
      </c>
      <c r="E21" s="9">
        <v>2194128568.71</v>
      </c>
      <c r="F21" s="9"/>
      <c r="G21" s="33">
        <v>2248476908.0799999</v>
      </c>
    </row>
    <row r="22" spans="2:7" x14ac:dyDescent="0.2">
      <c r="C22" s="1" t="s">
        <v>11</v>
      </c>
      <c r="E22" s="9">
        <v>169810948.56999999</v>
      </c>
      <c r="F22" s="9"/>
      <c r="G22" s="33">
        <v>168406136.40000001</v>
      </c>
    </row>
    <row r="23" spans="2:7" x14ac:dyDescent="0.2">
      <c r="C23" s="1" t="s">
        <v>32</v>
      </c>
      <c r="E23" s="9">
        <v>536386322.50999999</v>
      </c>
      <c r="F23" s="9"/>
      <c r="G23" s="9">
        <v>534352717.50999999</v>
      </c>
    </row>
    <row r="24" spans="2:7" x14ac:dyDescent="0.2">
      <c r="D24" s="1" t="s">
        <v>12</v>
      </c>
      <c r="E24" s="63">
        <f>+SUM(E15:E23)</f>
        <v>3641184594.1099997</v>
      </c>
      <c r="F24" s="9"/>
      <c r="G24" s="63">
        <v>3648564003.0700002</v>
      </c>
    </row>
    <row r="25" spans="2:7" s="6" customFormat="1" x14ac:dyDescent="0.2">
      <c r="D25" s="6" t="s">
        <v>13</v>
      </c>
      <c r="E25" s="22">
        <f>+E12+E24</f>
        <v>4769931489.1399994</v>
      </c>
      <c r="F25" s="9"/>
      <c r="G25" s="22">
        <v>4747135535.8699999</v>
      </c>
    </row>
    <row r="26" spans="2:7" x14ac:dyDescent="0.2">
      <c r="F26" s="9"/>
      <c r="G26" s="25"/>
    </row>
    <row r="27" spans="2:7" x14ac:dyDescent="0.2">
      <c r="B27" s="20" t="s">
        <v>107</v>
      </c>
      <c r="C27" s="47"/>
      <c r="D27" s="47"/>
      <c r="E27" s="53">
        <v>430620480.36000001</v>
      </c>
      <c r="F27" s="9"/>
      <c r="G27" s="53">
        <v>625591157.32000005</v>
      </c>
    </row>
    <row r="28" spans="2:7" x14ac:dyDescent="0.2">
      <c r="F28" s="9"/>
      <c r="G28" s="25"/>
    </row>
    <row r="29" spans="2:7" x14ac:dyDescent="0.2">
      <c r="B29" s="6" t="s">
        <v>14</v>
      </c>
      <c r="F29" s="9"/>
      <c r="G29" s="25"/>
    </row>
    <row r="30" spans="2:7" x14ac:dyDescent="0.2">
      <c r="B30" s="1" t="s">
        <v>15</v>
      </c>
      <c r="F30" s="9"/>
      <c r="G30" s="25"/>
    </row>
    <row r="31" spans="2:7" x14ac:dyDescent="0.2">
      <c r="C31" s="1" t="s">
        <v>16</v>
      </c>
      <c r="E31" s="9">
        <v>109078370.22</v>
      </c>
      <c r="F31" s="9"/>
      <c r="G31" s="34">
        <v>149055701.52000001</v>
      </c>
    </row>
    <row r="32" spans="2:7" x14ac:dyDescent="0.2">
      <c r="C32" s="1" t="s">
        <v>17</v>
      </c>
      <c r="E32" s="9">
        <v>41156524.299999997</v>
      </c>
      <c r="F32" s="9"/>
      <c r="G32" s="34">
        <v>39889456.810000002</v>
      </c>
    </row>
    <row r="33" spans="2:7" x14ac:dyDescent="0.2">
      <c r="C33" s="1" t="s">
        <v>18</v>
      </c>
      <c r="E33" s="9">
        <v>1201249.28</v>
      </c>
      <c r="F33" s="9"/>
      <c r="G33" s="46">
        <v>2935507.64</v>
      </c>
    </row>
    <row r="34" spans="2:7" x14ac:dyDescent="0.2">
      <c r="C34" s="1" t="s">
        <v>53</v>
      </c>
      <c r="E34" s="9">
        <v>119952654.90999998</v>
      </c>
      <c r="F34" s="9"/>
      <c r="G34" s="34">
        <v>120803567.64</v>
      </c>
    </row>
    <row r="35" spans="2:7" x14ac:dyDescent="0.2">
      <c r="C35" s="1" t="s">
        <v>19</v>
      </c>
      <c r="E35" s="9">
        <v>44610895.920000002</v>
      </c>
      <c r="F35" s="9"/>
      <c r="G35" s="34">
        <v>42493838.259999998</v>
      </c>
    </row>
    <row r="36" spans="2:7" x14ac:dyDescent="0.2">
      <c r="C36" s="1" t="s">
        <v>20</v>
      </c>
      <c r="E36" s="22">
        <v>138432.66</v>
      </c>
      <c r="F36" s="9"/>
      <c r="G36" s="22">
        <v>150683.81</v>
      </c>
    </row>
    <row r="37" spans="2:7" x14ac:dyDescent="0.2">
      <c r="D37" s="1" t="s">
        <v>21</v>
      </c>
      <c r="E37" s="9">
        <f>+SUM(E31:E36)</f>
        <v>316138127.29000002</v>
      </c>
      <c r="F37" s="9"/>
      <c r="G37" s="9">
        <v>355328755.68000001</v>
      </c>
    </row>
    <row r="38" spans="2:7" x14ac:dyDescent="0.2">
      <c r="F38" s="9"/>
      <c r="G38" s="25"/>
    </row>
    <row r="39" spans="2:7" x14ac:dyDescent="0.2">
      <c r="B39" s="1" t="s">
        <v>22</v>
      </c>
      <c r="F39" s="9"/>
      <c r="G39" s="25"/>
    </row>
    <row r="40" spans="2:7" x14ac:dyDescent="0.2">
      <c r="C40" s="1" t="s">
        <v>17</v>
      </c>
      <c r="E40" s="9">
        <v>770274357.86000001</v>
      </c>
      <c r="F40" s="9"/>
      <c r="G40" s="35">
        <v>779763565.60000002</v>
      </c>
    </row>
    <row r="41" spans="2:7" x14ac:dyDescent="0.2">
      <c r="C41" s="1" t="s">
        <v>18</v>
      </c>
      <c r="E41" s="9">
        <v>580912.06000000006</v>
      </c>
      <c r="F41" s="9"/>
      <c r="G41" s="46">
        <v>1484014.46</v>
      </c>
    </row>
    <row r="42" spans="2:7" s="3" customFormat="1" x14ac:dyDescent="0.2">
      <c r="C42" s="3" t="s">
        <v>19</v>
      </c>
      <c r="E42" s="9">
        <v>49633752.160000004</v>
      </c>
      <c r="F42" s="9"/>
      <c r="G42" s="9">
        <v>46521420.270000003</v>
      </c>
    </row>
    <row r="43" spans="2:7" s="3" customFormat="1" x14ac:dyDescent="0.2">
      <c r="C43" s="24" t="s">
        <v>108</v>
      </c>
      <c r="D43" s="1"/>
      <c r="E43" s="9">
        <v>147881546.72999999</v>
      </c>
      <c r="F43" s="9"/>
      <c r="G43" s="9">
        <v>136182693.78</v>
      </c>
    </row>
    <row r="44" spans="2:7" x14ac:dyDescent="0.2">
      <c r="C44" s="24" t="s">
        <v>119</v>
      </c>
      <c r="E44" s="22">
        <v>60911894.68</v>
      </c>
      <c r="F44" s="9"/>
      <c r="G44" s="22">
        <v>118805431.98999999</v>
      </c>
    </row>
    <row r="45" spans="2:7" x14ac:dyDescent="0.2">
      <c r="D45" s="1" t="s">
        <v>23</v>
      </c>
      <c r="E45" s="22">
        <f>+SUM(E40:E44)</f>
        <v>1029282463.4899999</v>
      </c>
      <c r="F45" s="9"/>
      <c r="G45" s="22">
        <v>1082757126.0999999</v>
      </c>
    </row>
    <row r="46" spans="2:7" s="6" customFormat="1" x14ac:dyDescent="0.2">
      <c r="D46" s="6" t="s">
        <v>24</v>
      </c>
      <c r="E46" s="22">
        <f>+E45+E37</f>
        <v>1345420590.78</v>
      </c>
      <c r="F46" s="9"/>
      <c r="G46" s="22">
        <v>1438085881.78</v>
      </c>
    </row>
    <row r="47" spans="2:7" x14ac:dyDescent="0.2">
      <c r="F47" s="9"/>
      <c r="G47" s="25"/>
    </row>
    <row r="48" spans="2:7" x14ac:dyDescent="0.2">
      <c r="B48" s="6" t="s">
        <v>109</v>
      </c>
      <c r="E48" s="22">
        <v>193629265.13</v>
      </c>
      <c r="F48" s="9"/>
      <c r="G48" s="45">
        <v>254152006.59999999</v>
      </c>
    </row>
    <row r="49" spans="2:7" x14ac:dyDescent="0.2">
      <c r="F49" s="9"/>
      <c r="G49" s="25"/>
    </row>
    <row r="50" spans="2:7" x14ac:dyDescent="0.2">
      <c r="B50" s="6" t="s">
        <v>56</v>
      </c>
      <c r="F50" s="9"/>
      <c r="G50" s="25"/>
    </row>
    <row r="51" spans="2:7" x14ac:dyDescent="0.2">
      <c r="C51" s="24" t="s">
        <v>58</v>
      </c>
      <c r="E51" s="9">
        <v>2345851821.4499998</v>
      </c>
      <c r="F51" s="9"/>
      <c r="G51" s="36">
        <v>2371471652.1799998</v>
      </c>
    </row>
    <row r="52" spans="2:7" x14ac:dyDescent="0.2">
      <c r="C52" s="1" t="s">
        <v>25</v>
      </c>
      <c r="F52" s="9"/>
      <c r="G52" s="36"/>
    </row>
    <row r="53" spans="2:7" x14ac:dyDescent="0.2">
      <c r="D53" s="1" t="s">
        <v>26</v>
      </c>
      <c r="E53" s="9">
        <v>187151282.68000001</v>
      </c>
      <c r="F53" s="9"/>
      <c r="G53" s="36">
        <v>171842113.65000001</v>
      </c>
    </row>
    <row r="54" spans="2:7" x14ac:dyDescent="0.2">
      <c r="D54" s="1" t="s">
        <v>27</v>
      </c>
      <c r="E54" s="9">
        <v>217551928.41999999</v>
      </c>
      <c r="F54" s="9"/>
      <c r="G54" s="36">
        <v>229160049</v>
      </c>
    </row>
    <row r="55" spans="2:7" x14ac:dyDescent="0.2">
      <c r="D55" s="1" t="s">
        <v>31</v>
      </c>
      <c r="E55" s="9">
        <v>119497834.24000001</v>
      </c>
      <c r="F55" s="9"/>
      <c r="G55" s="36">
        <v>119301674.37</v>
      </c>
    </row>
    <row r="56" spans="2:7" x14ac:dyDescent="0.2">
      <c r="D56" s="1" t="s">
        <v>28</v>
      </c>
      <c r="E56" s="9">
        <v>321918932.42000002</v>
      </c>
      <c r="F56" s="9"/>
      <c r="G56" s="36">
        <v>317104032.92000002</v>
      </c>
    </row>
    <row r="57" spans="2:7" x14ac:dyDescent="0.2">
      <c r="C57" s="1" t="s">
        <v>29</v>
      </c>
      <c r="E57" s="22">
        <v>469530314.37999994</v>
      </c>
      <c r="F57" s="9"/>
      <c r="G57" s="22">
        <v>471609282.69</v>
      </c>
    </row>
    <row r="58" spans="2:7" s="6" customFormat="1" ht="13.5" thickBot="1" x14ac:dyDescent="0.25">
      <c r="D58" s="6" t="s">
        <v>57</v>
      </c>
      <c r="E58" s="12">
        <f>+SUM(E51:E57)</f>
        <v>3661502113.5900002</v>
      </c>
      <c r="F58" s="9"/>
      <c r="G58" s="12">
        <v>3680488804.8099999</v>
      </c>
    </row>
    <row r="59" spans="2:7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6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5" bestFit="1" customWidth="1"/>
    <col min="7" max="7" width="16.42578125" bestFit="1" customWidth="1"/>
    <col min="8" max="8" width="16.42578125" style="60" customWidth="1"/>
  </cols>
  <sheetData>
    <row r="1" spans="1:8" s="1" customFormat="1" ht="18" x14ac:dyDescent="0.25">
      <c r="A1" s="14" t="s">
        <v>103</v>
      </c>
      <c r="B1" s="14"/>
      <c r="C1" s="15"/>
      <c r="D1" s="15"/>
      <c r="E1" s="27"/>
      <c r="F1" s="15"/>
      <c r="G1" s="11"/>
      <c r="H1" s="9"/>
    </row>
    <row r="2" spans="1:8" s="1" customFormat="1" ht="12.75" customHeight="1" x14ac:dyDescent="0.2">
      <c r="A2" s="61" t="s">
        <v>131</v>
      </c>
      <c r="B2" s="61"/>
      <c r="C2" s="61"/>
      <c r="D2" s="61"/>
      <c r="E2" s="30" t="s">
        <v>101</v>
      </c>
      <c r="F2" s="13"/>
      <c r="G2" s="23" t="s">
        <v>101</v>
      </c>
      <c r="H2" s="58"/>
    </row>
    <row r="3" spans="1:8" s="1" customFormat="1" x14ac:dyDescent="0.2">
      <c r="A3" s="62"/>
      <c r="B3" s="62"/>
      <c r="C3" s="62"/>
      <c r="D3" s="62"/>
      <c r="E3" s="50" t="s">
        <v>120</v>
      </c>
      <c r="F3" s="13"/>
      <c r="G3" s="50" t="s">
        <v>117</v>
      </c>
      <c r="H3" s="59"/>
    </row>
    <row r="4" spans="1:8" s="1" customFormat="1" x14ac:dyDescent="0.2">
      <c r="A4" s="16" t="s">
        <v>33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34</v>
      </c>
      <c r="C5" s="13"/>
      <c r="D5" s="13"/>
      <c r="E5" s="25"/>
      <c r="F5" s="13"/>
      <c r="G5" s="9"/>
      <c r="H5" s="9"/>
    </row>
    <row r="6" spans="1:8" s="1" customFormat="1" x14ac:dyDescent="0.2">
      <c r="A6" s="13"/>
      <c r="B6" s="13"/>
      <c r="C6" s="47" t="s">
        <v>139</v>
      </c>
      <c r="D6" s="13"/>
      <c r="E6" s="25"/>
      <c r="F6" s="13"/>
      <c r="G6" s="9"/>
      <c r="H6" s="9"/>
    </row>
    <row r="7" spans="1:8" s="1" customFormat="1" x14ac:dyDescent="0.2">
      <c r="C7" s="24" t="s">
        <v>134</v>
      </c>
      <c r="E7" s="37">
        <v>510860384.91000009</v>
      </c>
      <c r="G7" s="9">
        <v>466799798.67000002</v>
      </c>
      <c r="H7" s="9"/>
    </row>
    <row r="8" spans="1:8" s="1" customFormat="1" x14ac:dyDescent="0.2">
      <c r="C8" s="1" t="s">
        <v>35</v>
      </c>
      <c r="E8" s="37">
        <v>530830442.41999996</v>
      </c>
      <c r="G8" s="9">
        <v>539162219.33000004</v>
      </c>
      <c r="H8" s="9"/>
    </row>
    <row r="9" spans="1:8" s="1" customFormat="1" x14ac:dyDescent="0.2">
      <c r="C9" s="1" t="s">
        <v>36</v>
      </c>
      <c r="E9" s="38">
        <v>361824211.27999997</v>
      </c>
      <c r="G9" s="9">
        <v>340772338.36000001</v>
      </c>
      <c r="H9" s="9"/>
    </row>
    <row r="10" spans="1:8" s="1" customFormat="1" x14ac:dyDescent="0.2">
      <c r="C10" s="1" t="s">
        <v>37</v>
      </c>
      <c r="E10" s="39">
        <v>209002512.63</v>
      </c>
      <c r="G10" s="9">
        <v>197952574.68000001</v>
      </c>
      <c r="H10" s="9"/>
    </row>
    <row r="11" spans="1:8" s="1" customFormat="1" x14ac:dyDescent="0.2">
      <c r="C11" s="1" t="s">
        <v>52</v>
      </c>
      <c r="E11" s="25"/>
      <c r="G11" s="9"/>
      <c r="H11" s="9"/>
    </row>
    <row r="12" spans="1:8" s="1" customFormat="1" x14ac:dyDescent="0.2">
      <c r="A12" s="24"/>
      <c r="C12" s="24" t="s">
        <v>135</v>
      </c>
      <c r="E12" s="40">
        <v>167997195.82999998</v>
      </c>
      <c r="G12" s="9">
        <v>159945772.59999999</v>
      </c>
      <c r="H12" s="9"/>
    </row>
    <row r="13" spans="1:8" s="1" customFormat="1" x14ac:dyDescent="0.2">
      <c r="A13" s="24"/>
      <c r="C13" s="24" t="s">
        <v>132</v>
      </c>
      <c r="E13" s="46">
        <v>69204214.099999994</v>
      </c>
      <c r="G13" s="9">
        <v>66904178.710000001</v>
      </c>
      <c r="H13" s="9"/>
    </row>
    <row r="14" spans="1:8" s="1" customFormat="1" x14ac:dyDescent="0.2">
      <c r="C14" s="24" t="s">
        <v>126</v>
      </c>
      <c r="E14" s="46">
        <v>1020506.75</v>
      </c>
      <c r="G14" s="9">
        <v>3073933.79</v>
      </c>
      <c r="H14" s="9"/>
    </row>
    <row r="15" spans="1:8" s="1" customFormat="1" x14ac:dyDescent="0.2">
      <c r="C15" s="1" t="s">
        <v>38</v>
      </c>
      <c r="E15" s="41">
        <v>161819155.77000001</v>
      </c>
      <c r="F15" s="3"/>
      <c r="G15" s="11">
        <v>163490312.97999999</v>
      </c>
      <c r="H15" s="9"/>
    </row>
    <row r="16" spans="1:8" s="1" customFormat="1" x14ac:dyDescent="0.2">
      <c r="D16" s="6" t="s">
        <v>39</v>
      </c>
      <c r="E16" s="9">
        <f>+SUM(E7:E15)</f>
        <v>2012558623.6900001</v>
      </c>
      <c r="F16" s="6"/>
      <c r="G16" s="9">
        <v>1938101129.1199999</v>
      </c>
      <c r="H16" s="9"/>
    </row>
    <row r="17" spans="2:8" s="1" customFormat="1" x14ac:dyDescent="0.2">
      <c r="E17" s="25"/>
      <c r="G17" s="9"/>
      <c r="H17" s="9"/>
    </row>
    <row r="18" spans="2:8" s="1" customFormat="1" x14ac:dyDescent="0.2">
      <c r="B18" s="6" t="s">
        <v>40</v>
      </c>
      <c r="E18" s="25"/>
      <c r="G18" s="9"/>
      <c r="H18" s="9"/>
    </row>
    <row r="19" spans="2:8" s="1" customFormat="1" x14ac:dyDescent="0.2">
      <c r="C19" s="1" t="s">
        <v>41</v>
      </c>
      <c r="E19" s="42">
        <v>1767909091.52</v>
      </c>
      <c r="G19" s="9">
        <v>1693098323.3800001</v>
      </c>
      <c r="H19" s="9"/>
    </row>
    <row r="20" spans="2:8" s="1" customFormat="1" x14ac:dyDescent="0.2">
      <c r="C20" s="1" t="s">
        <v>42</v>
      </c>
      <c r="E20" s="42">
        <v>59780331.630000025</v>
      </c>
      <c r="G20" s="9">
        <v>61144820.520000003</v>
      </c>
      <c r="H20" s="9"/>
    </row>
    <row r="21" spans="2:8" s="1" customFormat="1" x14ac:dyDescent="0.2">
      <c r="C21" s="1" t="s">
        <v>43</v>
      </c>
      <c r="E21" s="42">
        <v>680078303.76000011</v>
      </c>
      <c r="G21" s="9">
        <v>659253311.22000003</v>
      </c>
      <c r="H21" s="9"/>
    </row>
    <row r="22" spans="2:8" s="1" customFormat="1" x14ac:dyDescent="0.2">
      <c r="C22" s="1" t="s">
        <v>44</v>
      </c>
      <c r="E22" s="42">
        <v>21072694.629999988</v>
      </c>
      <c r="G22" s="9">
        <v>25329.49</v>
      </c>
      <c r="H22" s="9"/>
    </row>
    <row r="23" spans="2:8" s="1" customFormat="1" x14ac:dyDescent="0.2">
      <c r="C23" s="1" t="s">
        <v>45</v>
      </c>
      <c r="E23" s="45">
        <v>165636446.31</v>
      </c>
      <c r="F23" s="3"/>
      <c r="G23" s="22">
        <v>179199792.50999999</v>
      </c>
      <c r="H23" s="9"/>
    </row>
    <row r="24" spans="2:8" s="1" customFormat="1" x14ac:dyDescent="0.2">
      <c r="D24" s="6" t="s">
        <v>46</v>
      </c>
      <c r="E24" s="45">
        <f>+SUM(E19:E23)</f>
        <v>2694476867.8500004</v>
      </c>
      <c r="F24" s="3"/>
      <c r="G24" s="22">
        <v>2592721577.1199999</v>
      </c>
      <c r="H24" s="9"/>
    </row>
    <row r="25" spans="2:8" s="1" customFormat="1" x14ac:dyDescent="0.2">
      <c r="D25" s="6" t="s">
        <v>61</v>
      </c>
      <c r="E25" s="9">
        <f>+E16-E24</f>
        <v>-681918244.16000032</v>
      </c>
      <c r="F25" s="6"/>
      <c r="G25" s="9">
        <v>-654620448</v>
      </c>
      <c r="H25" s="9"/>
    </row>
    <row r="26" spans="2:8" s="1" customFormat="1" x14ac:dyDescent="0.2">
      <c r="E26" s="25"/>
      <c r="G26" s="9"/>
      <c r="H26" s="9"/>
    </row>
    <row r="27" spans="2:8" s="1" customFormat="1" x14ac:dyDescent="0.2">
      <c r="B27" s="6" t="s">
        <v>47</v>
      </c>
      <c r="E27" s="25"/>
      <c r="G27" s="9"/>
      <c r="H27" s="9"/>
    </row>
    <row r="28" spans="2:8" s="1" customFormat="1" x14ac:dyDescent="0.2">
      <c r="C28" s="1" t="s">
        <v>48</v>
      </c>
      <c r="E28" s="43">
        <v>363373300.30999994</v>
      </c>
      <c r="G28" s="9">
        <v>352510327</v>
      </c>
      <c r="H28" s="9"/>
    </row>
    <row r="29" spans="2:8" s="1" customFormat="1" x14ac:dyDescent="0.2">
      <c r="C29" s="1" t="s">
        <v>49</v>
      </c>
      <c r="E29" s="43">
        <v>339139723.58000004</v>
      </c>
      <c r="G29" s="9">
        <v>264090614.68000001</v>
      </c>
      <c r="H29" s="9"/>
    </row>
    <row r="30" spans="2:8" s="1" customFormat="1" x14ac:dyDescent="0.2">
      <c r="C30" s="24" t="s">
        <v>138</v>
      </c>
      <c r="E30" s="46">
        <v>47980465.149999999</v>
      </c>
      <c r="F30" s="3"/>
      <c r="G30" s="9">
        <v>-6201259.1799999997</v>
      </c>
      <c r="H30" s="9"/>
    </row>
    <row r="31" spans="2:8" s="1" customFormat="1" x14ac:dyDescent="0.2">
      <c r="C31" s="1" t="s">
        <v>50</v>
      </c>
      <c r="E31" s="44">
        <v>-9400445</v>
      </c>
      <c r="G31" s="9">
        <v>-35059557.909999996</v>
      </c>
      <c r="H31" s="9"/>
    </row>
    <row r="32" spans="2:8" s="1" customFormat="1" x14ac:dyDescent="0.2">
      <c r="C32" s="1" t="s">
        <v>51</v>
      </c>
      <c r="E32" s="44">
        <v>-26628508.779999997</v>
      </c>
      <c r="G32" s="9">
        <v>-30434581.149999999</v>
      </c>
      <c r="H32" s="9"/>
    </row>
    <row r="33" spans="2:8" s="1" customFormat="1" x14ac:dyDescent="0.2">
      <c r="C33" s="1" t="s">
        <v>54</v>
      </c>
      <c r="E33" s="44">
        <v>-46534405.810000002</v>
      </c>
      <c r="G33" s="9">
        <v>-48295243.060000002</v>
      </c>
      <c r="H33" s="9"/>
    </row>
    <row r="34" spans="2:8" s="1" customFormat="1" x14ac:dyDescent="0.2">
      <c r="C34" s="24" t="s">
        <v>111</v>
      </c>
      <c r="E34" s="45">
        <v>-39651319.649999999</v>
      </c>
      <c r="F34" s="3"/>
      <c r="G34" s="22">
        <v>16580271.550000001</v>
      </c>
      <c r="H34" s="9"/>
    </row>
    <row r="35" spans="2:8" s="1" customFormat="1" x14ac:dyDescent="0.2">
      <c r="E35" s="25"/>
      <c r="G35" s="9"/>
      <c r="H35" s="9"/>
    </row>
    <row r="36" spans="2:8" s="1" customFormat="1" x14ac:dyDescent="0.2">
      <c r="D36" s="24" t="s">
        <v>137</v>
      </c>
      <c r="E36" s="9">
        <f>+SUM(E25:E34)</f>
        <v>-53639434.360000327</v>
      </c>
      <c r="G36" s="9">
        <v>-141429876.06999999</v>
      </c>
      <c r="H36" s="9"/>
    </row>
    <row r="37" spans="2:8" s="1" customFormat="1" x14ac:dyDescent="0.2">
      <c r="E37" s="25"/>
      <c r="G37" s="9"/>
      <c r="H37" s="9"/>
    </row>
    <row r="38" spans="2:8" s="1" customFormat="1" x14ac:dyDescent="0.2">
      <c r="C38" s="1" t="s">
        <v>118</v>
      </c>
      <c r="E38" s="48">
        <v>13555848.51</v>
      </c>
      <c r="G38" s="9">
        <v>18508062.390000001</v>
      </c>
      <c r="H38" s="9"/>
    </row>
    <row r="39" spans="2:8" s="1" customFormat="1" x14ac:dyDescent="0.2">
      <c r="C39" s="1" t="s">
        <v>112</v>
      </c>
      <c r="E39" s="48">
        <v>19448039.960000001</v>
      </c>
      <c r="G39" s="9">
        <v>42100799.409999996</v>
      </c>
      <c r="H39" s="9"/>
    </row>
    <row r="40" spans="2:8" s="1" customFormat="1" x14ac:dyDescent="0.2">
      <c r="C40" s="24" t="s">
        <v>129</v>
      </c>
      <c r="E40" s="45">
        <v>1648854.6799999997</v>
      </c>
      <c r="F40" s="3"/>
      <c r="G40" s="22">
        <v>3328695.1</v>
      </c>
      <c r="H40" s="9"/>
    </row>
    <row r="41" spans="2:8" s="1" customFormat="1" x14ac:dyDescent="0.2">
      <c r="E41" s="26"/>
      <c r="G41" s="10"/>
      <c r="H41" s="9"/>
    </row>
    <row r="42" spans="2:8" s="1" customFormat="1" x14ac:dyDescent="0.2">
      <c r="D42" s="6" t="s">
        <v>136</v>
      </c>
      <c r="E42" s="9">
        <f>+E40+E36+E38+E39</f>
        <v>-18986691.210000329</v>
      </c>
      <c r="F42" s="6"/>
      <c r="G42" s="9">
        <v>-77492319.170000002</v>
      </c>
      <c r="H42" s="9"/>
    </row>
    <row r="43" spans="2:8" s="1" customFormat="1" x14ac:dyDescent="0.2">
      <c r="E43" s="25"/>
      <c r="G43" s="9"/>
      <c r="H43" s="9"/>
    </row>
    <row r="44" spans="2:8" s="1" customFormat="1" x14ac:dyDescent="0.2">
      <c r="B44" s="6" t="s">
        <v>56</v>
      </c>
      <c r="E44" s="25"/>
      <c r="G44" s="9"/>
      <c r="H44" s="9"/>
    </row>
    <row r="45" spans="2:8" s="1" customFormat="1" x14ac:dyDescent="0.2">
      <c r="C45" s="24" t="s">
        <v>59</v>
      </c>
      <c r="E45" s="46">
        <f>+G47</f>
        <v>3680488804.8099999</v>
      </c>
      <c r="F45" s="3"/>
      <c r="G45" s="9">
        <v>3717400461.8000002</v>
      </c>
      <c r="H45" s="9"/>
    </row>
    <row r="46" spans="2:8" s="1" customFormat="1" x14ac:dyDescent="0.2">
      <c r="C46" s="24" t="s">
        <v>110</v>
      </c>
      <c r="E46" s="45">
        <v>0</v>
      </c>
      <c r="F46" s="10"/>
      <c r="G46" s="22">
        <v>40580662.18</v>
      </c>
      <c r="H46" s="9"/>
    </row>
    <row r="47" spans="2:8" s="1" customFormat="1" ht="13.5" thickBot="1" x14ac:dyDescent="0.25">
      <c r="C47" s="6" t="s">
        <v>60</v>
      </c>
      <c r="E47" s="12">
        <f>+SUM(E42:E46)</f>
        <v>3661502113.5999994</v>
      </c>
      <c r="F47" s="4"/>
      <c r="G47" s="12">
        <v>3680488804.8099999</v>
      </c>
      <c r="H47" s="9"/>
    </row>
    <row r="48" spans="2:8" s="1" customFormat="1" ht="13.5" thickTop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  <row r="95" spans="5:8" s="1" customFormat="1" x14ac:dyDescent="0.2">
      <c r="E95" s="9"/>
      <c r="G95" s="9"/>
      <c r="H95" s="9"/>
    </row>
    <row r="96" spans="5:8" s="1" customFormat="1" x14ac:dyDescent="0.2">
      <c r="E96" s="9"/>
      <c r="G96" s="9"/>
      <c r="H96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8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7.28515625" bestFit="1" customWidth="1"/>
    <col min="6" max="6" width="3" customWidth="1"/>
    <col min="7" max="7" width="17.140625" bestFit="1" customWidth="1"/>
    <col min="9" max="9" width="14.5703125" bestFit="1" customWidth="1"/>
    <col min="10" max="10" width="11.28515625" bestFit="1" customWidth="1"/>
  </cols>
  <sheetData>
    <row r="1" spans="1:7" ht="18" x14ac:dyDescent="0.25">
      <c r="A1" s="14" t="s">
        <v>62</v>
      </c>
      <c r="B1" s="14"/>
      <c r="C1" s="15"/>
      <c r="D1" s="15"/>
      <c r="E1" s="45"/>
      <c r="F1" s="15"/>
      <c r="G1" s="22"/>
    </row>
    <row r="2" spans="1:7" s="1" customFormat="1" x14ac:dyDescent="0.2">
      <c r="A2" s="61" t="s">
        <v>131</v>
      </c>
      <c r="B2" s="61"/>
      <c r="C2" s="61"/>
      <c r="D2" s="61"/>
      <c r="E2" s="30" t="s">
        <v>101</v>
      </c>
      <c r="F2" s="13"/>
      <c r="G2" s="30" t="s">
        <v>101</v>
      </c>
    </row>
    <row r="3" spans="1:7" s="1" customFormat="1" x14ac:dyDescent="0.2">
      <c r="A3" s="62"/>
      <c r="B3" s="62"/>
      <c r="C3" s="62"/>
      <c r="D3" s="62"/>
      <c r="E3" s="50" t="s">
        <v>120</v>
      </c>
      <c r="F3" s="13"/>
      <c r="G3" s="50" t="s">
        <v>117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63</v>
      </c>
      <c r="C5" s="25"/>
      <c r="D5" s="25"/>
    </row>
    <row r="6" spans="1:7" x14ac:dyDescent="0.2">
      <c r="B6" s="25"/>
      <c r="C6" s="25" t="s">
        <v>64</v>
      </c>
      <c r="D6" s="25"/>
      <c r="E6" s="48">
        <v>513502447.36000019</v>
      </c>
      <c r="F6" s="48"/>
      <c r="G6" s="48">
        <v>454131357.38999999</v>
      </c>
    </row>
    <row r="7" spans="1:7" x14ac:dyDescent="0.2">
      <c r="B7" s="25"/>
      <c r="C7" s="25" t="s">
        <v>65</v>
      </c>
      <c r="D7" s="25"/>
      <c r="E7" s="48">
        <v>892716298.28999984</v>
      </c>
      <c r="F7" s="48"/>
      <c r="G7" s="48">
        <v>886779555.89999998</v>
      </c>
    </row>
    <row r="8" spans="1:7" x14ac:dyDescent="0.2">
      <c r="B8" s="25"/>
      <c r="C8" s="25" t="s">
        <v>37</v>
      </c>
      <c r="D8" s="25"/>
      <c r="E8" s="48">
        <v>198688673.97999993</v>
      </c>
      <c r="F8" s="48"/>
      <c r="G8" s="48">
        <v>191836108.12</v>
      </c>
    </row>
    <row r="9" spans="1:7" x14ac:dyDescent="0.2">
      <c r="B9" s="25"/>
      <c r="C9" s="25" t="s">
        <v>66</v>
      </c>
      <c r="D9" s="25"/>
      <c r="E9" s="48">
        <v>166928553.01999986</v>
      </c>
      <c r="F9" s="48"/>
      <c r="G9" s="48">
        <v>160698378.16</v>
      </c>
    </row>
    <row r="10" spans="1:7" s="25" customFormat="1" x14ac:dyDescent="0.2">
      <c r="C10" s="25" t="s">
        <v>132</v>
      </c>
      <c r="E10" s="48">
        <v>67799320.269999996</v>
      </c>
      <c r="F10" s="48"/>
      <c r="G10" s="48">
        <v>67166805.939999998</v>
      </c>
    </row>
    <row r="11" spans="1:7" x14ac:dyDescent="0.2">
      <c r="B11" s="25"/>
      <c r="C11" s="25" t="s">
        <v>67</v>
      </c>
      <c r="D11" s="25"/>
      <c r="E11" s="48">
        <f>-1705623989.52+35039089.81</f>
        <v>-1670584899.71</v>
      </c>
      <c r="F11" s="48"/>
      <c r="G11" s="48">
        <v>-1603752977.9100001</v>
      </c>
    </row>
    <row r="12" spans="1:7" x14ac:dyDescent="0.2">
      <c r="B12" s="25"/>
      <c r="C12" s="25" t="s">
        <v>68</v>
      </c>
      <c r="D12" s="25"/>
      <c r="E12" s="48">
        <v>-710549772.60000002</v>
      </c>
      <c r="F12" s="48"/>
      <c r="G12" s="48">
        <v>-639259536.63999999</v>
      </c>
    </row>
    <row r="13" spans="1:7" x14ac:dyDescent="0.2">
      <c r="B13" s="25"/>
      <c r="C13" s="25" t="s">
        <v>69</v>
      </c>
      <c r="D13" s="25"/>
      <c r="E13" s="48">
        <v>-59780331.63000001</v>
      </c>
      <c r="F13" s="48"/>
      <c r="G13" s="48">
        <v>-61144820.520000003</v>
      </c>
    </row>
    <row r="14" spans="1:7" x14ac:dyDescent="0.2">
      <c r="B14" s="25"/>
      <c r="C14" s="25" t="s">
        <v>121</v>
      </c>
      <c r="D14" s="25"/>
      <c r="E14" s="48">
        <v>15418561.790000001</v>
      </c>
      <c r="F14" s="48"/>
      <c r="G14" s="48">
        <v>14779706.880000001</v>
      </c>
    </row>
    <row r="15" spans="1:7" x14ac:dyDescent="0.2">
      <c r="B15" s="25"/>
      <c r="C15" s="25" t="s">
        <v>122</v>
      </c>
      <c r="D15" s="25"/>
      <c r="E15" s="48">
        <v>1020506.75</v>
      </c>
      <c r="F15" s="48"/>
      <c r="G15" s="48">
        <v>3073933.79</v>
      </c>
    </row>
    <row r="16" spans="1:7" x14ac:dyDescent="0.2">
      <c r="B16" s="25"/>
      <c r="C16" s="25" t="s">
        <v>123</v>
      </c>
      <c r="D16" s="25"/>
      <c r="E16" s="48">
        <v>-12286740.390000002</v>
      </c>
      <c r="F16" s="48"/>
      <c r="G16" s="48">
        <v>-15176484.24</v>
      </c>
    </row>
    <row r="17" spans="2:9" x14ac:dyDescent="0.2">
      <c r="B17" s="25"/>
      <c r="C17" s="47" t="s">
        <v>102</v>
      </c>
      <c r="D17" s="25"/>
      <c r="E17" s="45">
        <v>143534094.17000002</v>
      </c>
      <c r="F17" s="48"/>
      <c r="G17" s="45">
        <v>158719092.22999999</v>
      </c>
    </row>
    <row r="18" spans="2:9" x14ac:dyDescent="0.2">
      <c r="B18" s="25"/>
      <c r="C18" s="25"/>
      <c r="D18" s="20" t="s">
        <v>70</v>
      </c>
      <c r="E18" s="48">
        <f>SUM(E6:E17)</f>
        <v>-453593288.69999999</v>
      </c>
      <c r="F18" s="48"/>
      <c r="G18" s="48">
        <v>-382148880.89999998</v>
      </c>
      <c r="I18" s="55"/>
    </row>
    <row r="19" spans="2:9" x14ac:dyDescent="0.2">
      <c r="B19" s="25"/>
      <c r="C19" s="25"/>
      <c r="D19" s="25"/>
      <c r="E19" s="48"/>
      <c r="F19" s="48"/>
      <c r="G19" s="48"/>
    </row>
    <row r="20" spans="2:9" x14ac:dyDescent="0.2">
      <c r="B20" s="20" t="s">
        <v>71</v>
      </c>
      <c r="C20" s="25"/>
      <c r="D20" s="25"/>
      <c r="E20" s="48"/>
      <c r="F20" s="48"/>
      <c r="G20" s="48"/>
    </row>
    <row r="21" spans="2:9" x14ac:dyDescent="0.2">
      <c r="B21" s="25"/>
      <c r="C21" s="25" t="s">
        <v>72</v>
      </c>
      <c r="D21" s="25"/>
      <c r="E21" s="48">
        <v>11680139.030000353</v>
      </c>
      <c r="F21" s="48"/>
      <c r="G21" s="48">
        <v>9535493.3499999996</v>
      </c>
    </row>
    <row r="22" spans="2:9" x14ac:dyDescent="0.2">
      <c r="B22" s="25"/>
      <c r="C22" s="25" t="s">
        <v>73</v>
      </c>
      <c r="D22" s="25"/>
      <c r="E22" s="48">
        <v>81669624.370000005</v>
      </c>
      <c r="F22" s="48"/>
      <c r="G22" s="48">
        <v>81888197.25</v>
      </c>
    </row>
    <row r="23" spans="2:9" x14ac:dyDescent="0.2">
      <c r="B23" s="25"/>
      <c r="C23" s="25" t="s">
        <v>74</v>
      </c>
      <c r="D23" s="25"/>
      <c r="E23" s="45">
        <v>-76432177.569999993</v>
      </c>
      <c r="F23" s="48"/>
      <c r="G23" s="45">
        <v>-72716311.060000002</v>
      </c>
    </row>
    <row r="24" spans="2:9" x14ac:dyDescent="0.2">
      <c r="B24" s="25"/>
      <c r="C24" s="25"/>
      <c r="D24" s="20" t="s">
        <v>75</v>
      </c>
      <c r="E24" s="48">
        <f>SUM(E21:E23)</f>
        <v>16917585.830000371</v>
      </c>
      <c r="F24" s="48"/>
      <c r="G24" s="48">
        <v>18707379.539999999</v>
      </c>
    </row>
    <row r="25" spans="2:9" x14ac:dyDescent="0.2">
      <c r="B25" s="25"/>
      <c r="C25" s="25"/>
      <c r="D25" s="25"/>
      <c r="E25" s="48"/>
      <c r="F25" s="48"/>
      <c r="G25" s="48"/>
    </row>
    <row r="26" spans="2:9" s="25" customFormat="1" x14ac:dyDescent="0.2">
      <c r="B26" s="20" t="s">
        <v>76</v>
      </c>
      <c r="E26" s="48"/>
      <c r="F26" s="48"/>
      <c r="G26" s="48"/>
    </row>
    <row r="27" spans="2:9" x14ac:dyDescent="0.2">
      <c r="B27" s="25"/>
      <c r="C27" s="25" t="s">
        <v>77</v>
      </c>
      <c r="D27" s="25"/>
      <c r="E27" s="48">
        <v>95352816.349999994</v>
      </c>
      <c r="F27" s="48"/>
      <c r="G27" s="48">
        <v>57961788.549999997</v>
      </c>
    </row>
    <row r="28" spans="2:9" x14ac:dyDescent="0.2">
      <c r="B28" s="25"/>
      <c r="C28" s="25" t="s">
        <v>113</v>
      </c>
      <c r="D28" s="25"/>
      <c r="E28" s="48">
        <v>-71867923.040000007</v>
      </c>
      <c r="F28" s="48"/>
      <c r="G28" s="48">
        <v>-30869013.850000001</v>
      </c>
    </row>
    <row r="29" spans="2:9" x14ac:dyDescent="0.2">
      <c r="B29" s="25"/>
      <c r="C29" s="25" t="s">
        <v>118</v>
      </c>
      <c r="D29" s="25"/>
      <c r="E29" s="48">
        <v>13555848.51</v>
      </c>
      <c r="F29" s="48"/>
      <c r="G29" s="48">
        <v>18508062.390000001</v>
      </c>
    </row>
    <row r="30" spans="2:9" x14ac:dyDescent="0.2">
      <c r="B30" s="25"/>
      <c r="C30" s="25" t="s">
        <v>78</v>
      </c>
      <c r="D30" s="25"/>
      <c r="E30" s="48">
        <v>19278915.870000001</v>
      </c>
      <c r="F30" s="48"/>
      <c r="G30" s="48">
        <v>42137412.75</v>
      </c>
    </row>
    <row r="31" spans="2:9" x14ac:dyDescent="0.2">
      <c r="B31" s="25"/>
      <c r="C31" s="25" t="s">
        <v>79</v>
      </c>
      <c r="D31" s="25"/>
      <c r="E31" s="48">
        <v>-143221507.01999998</v>
      </c>
      <c r="F31" s="48"/>
      <c r="G31" s="48">
        <v>-158789950.84999999</v>
      </c>
    </row>
    <row r="32" spans="2:9" x14ac:dyDescent="0.2">
      <c r="B32" s="25"/>
      <c r="C32" s="25" t="s">
        <v>80</v>
      </c>
      <c r="D32" s="25"/>
      <c r="E32" s="48">
        <v>-102613168.64</v>
      </c>
      <c r="F32" s="48"/>
      <c r="G32" s="48">
        <v>-87930542.25</v>
      </c>
    </row>
    <row r="33" spans="2:7" x14ac:dyDescent="0.2">
      <c r="B33" s="25"/>
      <c r="C33" s="25" t="s">
        <v>81</v>
      </c>
      <c r="D33" s="25"/>
      <c r="E33" s="45">
        <v>-62875667.149999999</v>
      </c>
      <c r="F33" s="48"/>
      <c r="G33" s="45">
        <v>-67353647.819999993</v>
      </c>
    </row>
    <row r="34" spans="2:7" x14ac:dyDescent="0.2">
      <c r="B34" s="25"/>
      <c r="C34" s="25"/>
      <c r="D34" s="20" t="s">
        <v>124</v>
      </c>
      <c r="E34" s="48"/>
      <c r="F34" s="48"/>
      <c r="G34" s="48"/>
    </row>
    <row r="35" spans="2:7" x14ac:dyDescent="0.2">
      <c r="B35" s="25"/>
      <c r="C35" s="25"/>
      <c r="D35" s="20" t="s">
        <v>82</v>
      </c>
      <c r="E35" s="48">
        <f>SUM(E27:E33)</f>
        <v>-252390685.12</v>
      </c>
      <c r="F35" s="48"/>
      <c r="G35" s="48">
        <v>-226335891.08000001</v>
      </c>
    </row>
    <row r="36" spans="2:7" x14ac:dyDescent="0.2">
      <c r="B36" s="25"/>
      <c r="C36" s="25"/>
      <c r="D36" s="25"/>
      <c r="E36" s="48"/>
      <c r="F36" s="48"/>
      <c r="G36" s="48"/>
    </row>
    <row r="37" spans="2:7" x14ac:dyDescent="0.2">
      <c r="B37" s="20" t="s">
        <v>83</v>
      </c>
      <c r="C37" s="25"/>
      <c r="D37" s="25"/>
      <c r="E37" s="48"/>
      <c r="F37" s="48"/>
      <c r="G37" s="48"/>
    </row>
    <row r="38" spans="2:7" x14ac:dyDescent="0.2">
      <c r="B38" s="25"/>
      <c r="C38" s="25" t="s">
        <v>48</v>
      </c>
      <c r="D38" s="25"/>
      <c r="E38" s="48">
        <v>459452073.31</v>
      </c>
      <c r="F38" s="48"/>
      <c r="G38" s="48">
        <v>437463646.66000003</v>
      </c>
    </row>
    <row r="39" spans="2:7" x14ac:dyDescent="0.2">
      <c r="B39" s="25"/>
      <c r="C39" s="25" t="s">
        <v>78</v>
      </c>
      <c r="D39" s="25"/>
      <c r="E39" s="48">
        <v>296385297.25</v>
      </c>
      <c r="F39" s="48"/>
      <c r="G39" s="48">
        <v>277747826.75999999</v>
      </c>
    </row>
    <row r="40" spans="2:7" x14ac:dyDescent="0.2">
      <c r="B40" s="25"/>
      <c r="C40" s="25" t="s">
        <v>84</v>
      </c>
      <c r="D40" s="25"/>
      <c r="E40" s="48">
        <v>-46534405.810000002</v>
      </c>
      <c r="F40" s="48"/>
      <c r="G40" s="48">
        <v>-48295243.060000002</v>
      </c>
    </row>
    <row r="41" spans="2:7" s="25" customFormat="1" x14ac:dyDescent="0.2">
      <c r="C41" s="25" t="s">
        <v>129</v>
      </c>
      <c r="E41" s="48">
        <v>1648854.68</v>
      </c>
      <c r="F41" s="48"/>
      <c r="G41" s="48">
        <v>3328695.1</v>
      </c>
    </row>
    <row r="42" spans="2:7" x14ac:dyDescent="0.2">
      <c r="B42" s="25"/>
      <c r="C42" s="25" t="s">
        <v>85</v>
      </c>
      <c r="D42" s="25"/>
      <c r="E42" s="48">
        <v>155138626</v>
      </c>
      <c r="F42" s="48"/>
      <c r="G42" s="48">
        <v>162632667</v>
      </c>
    </row>
    <row r="43" spans="2:7" x14ac:dyDescent="0.2">
      <c r="B43" s="25"/>
      <c r="C43" s="25" t="s">
        <v>86</v>
      </c>
      <c r="D43" s="25"/>
      <c r="E43" s="45">
        <v>-158277468</v>
      </c>
      <c r="F43" s="48"/>
      <c r="G43" s="45">
        <v>-156853247</v>
      </c>
    </row>
    <row r="44" spans="2:7" x14ac:dyDescent="0.2">
      <c r="B44" s="25"/>
      <c r="C44" s="25"/>
      <c r="D44" s="20" t="s">
        <v>87</v>
      </c>
      <c r="E44" s="48"/>
      <c r="F44" s="48"/>
      <c r="G44" s="48"/>
    </row>
    <row r="45" spans="2:7" x14ac:dyDescent="0.2">
      <c r="B45" s="25"/>
      <c r="C45" s="25"/>
      <c r="D45" s="20" t="s">
        <v>88</v>
      </c>
      <c r="E45" s="48">
        <f>SUM(E38:E43)</f>
        <v>707812977.42999995</v>
      </c>
      <c r="F45" s="48"/>
      <c r="G45" s="48">
        <v>676024345.46000004</v>
      </c>
    </row>
    <row r="46" spans="2:7" x14ac:dyDescent="0.2">
      <c r="B46" s="25"/>
      <c r="C46" s="25"/>
      <c r="D46" s="25"/>
      <c r="E46" s="48"/>
      <c r="F46" s="48"/>
      <c r="G46" s="48"/>
    </row>
    <row r="47" spans="2:7" x14ac:dyDescent="0.2">
      <c r="B47" s="25"/>
      <c r="C47" s="25"/>
      <c r="D47" s="20" t="s">
        <v>125</v>
      </c>
      <c r="E47" s="48">
        <f>SUM(E18,E24,E35,E45)</f>
        <v>18746589.440000296</v>
      </c>
      <c r="F47" s="48"/>
      <c r="G47" s="48">
        <v>86246953.019999996</v>
      </c>
    </row>
    <row r="48" spans="2:7" x14ac:dyDescent="0.2">
      <c r="B48" s="25"/>
      <c r="C48" s="25"/>
      <c r="D48" s="25"/>
      <c r="E48" s="48"/>
      <c r="F48" s="48"/>
      <c r="G48" s="48"/>
    </row>
    <row r="49" spans="2:10" x14ac:dyDescent="0.2">
      <c r="B49" s="25" t="s">
        <v>89</v>
      </c>
      <c r="C49" s="25"/>
      <c r="D49" s="25"/>
      <c r="E49" s="45">
        <f>+G52</f>
        <v>888408041.63999999</v>
      </c>
      <c r="F49" s="48"/>
      <c r="G49" s="46">
        <v>761580426.44000006</v>
      </c>
    </row>
    <row r="50" spans="2:10" s="25" customFormat="1" x14ac:dyDescent="0.2">
      <c r="C50" s="25" t="s">
        <v>110</v>
      </c>
      <c r="E50" s="46"/>
      <c r="F50" s="48"/>
      <c r="G50" s="45">
        <v>40580662.18</v>
      </c>
    </row>
    <row r="51" spans="2:10" x14ac:dyDescent="0.2">
      <c r="B51" s="25"/>
      <c r="C51" s="25"/>
      <c r="D51" s="25"/>
      <c r="E51" s="48"/>
      <c r="F51" s="48"/>
      <c r="G51" s="48"/>
    </row>
    <row r="52" spans="2:10" ht="13.5" thickBot="1" x14ac:dyDescent="0.25">
      <c r="B52" s="20" t="s">
        <v>90</v>
      </c>
      <c r="C52" s="25"/>
      <c r="D52" s="25"/>
      <c r="E52" s="51">
        <f>+E49+E47</f>
        <v>907154631.08000028</v>
      </c>
      <c r="F52" s="48"/>
      <c r="G52" s="51">
        <v>888408041.63999999</v>
      </c>
    </row>
    <row r="53" spans="2:10" ht="13.5" thickTop="1" x14ac:dyDescent="0.2">
      <c r="B53" s="25"/>
      <c r="C53" s="25"/>
      <c r="D53" s="25"/>
      <c r="E53" s="48"/>
      <c r="F53" s="48"/>
      <c r="G53" s="48"/>
    </row>
    <row r="54" spans="2:10" x14ac:dyDescent="0.2">
      <c r="B54" s="25"/>
      <c r="C54" s="25"/>
      <c r="D54" s="25"/>
      <c r="E54" s="48"/>
      <c r="F54" s="48"/>
      <c r="G54" s="48"/>
    </row>
    <row r="55" spans="2:10" x14ac:dyDescent="0.2">
      <c r="B55" s="20" t="s">
        <v>104</v>
      </c>
      <c r="C55" s="25"/>
      <c r="D55" s="25"/>
      <c r="E55" s="48"/>
      <c r="F55" s="48"/>
      <c r="G55" s="48"/>
    </row>
    <row r="56" spans="2:10" x14ac:dyDescent="0.2">
      <c r="B56" s="25"/>
      <c r="C56" s="25"/>
      <c r="D56" s="25"/>
      <c r="E56" s="48"/>
      <c r="F56" s="48"/>
      <c r="G56" s="48"/>
    </row>
    <row r="57" spans="2:10" x14ac:dyDescent="0.2">
      <c r="B57" s="25" t="s">
        <v>105</v>
      </c>
      <c r="C57" s="25"/>
      <c r="D57" s="25"/>
      <c r="E57" s="48">
        <v>-681918244.16000032</v>
      </c>
      <c r="F57" s="48"/>
      <c r="G57" s="48">
        <v>-654620448</v>
      </c>
    </row>
    <row r="58" spans="2:10" x14ac:dyDescent="0.2">
      <c r="B58" s="49" t="s">
        <v>106</v>
      </c>
      <c r="C58" s="25"/>
      <c r="D58" s="25"/>
      <c r="E58" s="48"/>
      <c r="F58" s="48"/>
      <c r="G58" s="48"/>
    </row>
    <row r="59" spans="2:10" x14ac:dyDescent="0.2">
      <c r="B59" s="49" t="s">
        <v>91</v>
      </c>
      <c r="C59" s="25"/>
      <c r="D59" s="25"/>
      <c r="E59" s="48"/>
      <c r="F59" s="48"/>
      <c r="G59" s="48"/>
    </row>
    <row r="60" spans="2:10" x14ac:dyDescent="0.2">
      <c r="B60" s="25"/>
      <c r="C60" s="25" t="s">
        <v>92</v>
      </c>
      <c r="D60" s="25"/>
      <c r="E60" s="48">
        <v>165636446.31</v>
      </c>
      <c r="F60" s="48"/>
      <c r="G60" s="48">
        <v>179199792.50999999</v>
      </c>
      <c r="J60" s="55"/>
    </row>
    <row r="61" spans="2:10" x14ac:dyDescent="0.2">
      <c r="B61" s="25"/>
      <c r="C61" s="25" t="s">
        <v>93</v>
      </c>
      <c r="D61" s="25"/>
      <c r="E61" s="48"/>
      <c r="F61" s="48"/>
      <c r="G61" s="48"/>
    </row>
    <row r="62" spans="2:10" x14ac:dyDescent="0.2">
      <c r="B62" s="25"/>
      <c r="C62" s="25"/>
      <c r="D62" s="54" t="s">
        <v>94</v>
      </c>
      <c r="E62" s="48">
        <v>-6421529.0899999999</v>
      </c>
      <c r="F62" s="48"/>
      <c r="G62" s="48">
        <v>-13379124.15</v>
      </c>
    </row>
    <row r="63" spans="2:10" x14ac:dyDescent="0.2">
      <c r="B63" s="25"/>
      <c r="C63" s="25"/>
      <c r="D63" s="54" t="s">
        <v>3</v>
      </c>
      <c r="E63" s="48">
        <v>-1417170.5</v>
      </c>
      <c r="F63" s="48"/>
      <c r="G63" s="48">
        <v>-1714118.56</v>
      </c>
    </row>
    <row r="64" spans="2:10" x14ac:dyDescent="0.2">
      <c r="B64" s="25"/>
      <c r="C64" s="25"/>
      <c r="D64" s="54" t="s">
        <v>95</v>
      </c>
      <c r="E64" s="48">
        <v>-832479.83</v>
      </c>
      <c r="F64" s="48"/>
      <c r="G64" s="48">
        <v>23217337.940000001</v>
      </c>
    </row>
    <row r="65" spans="2:7" s="25" customFormat="1" x14ac:dyDescent="0.2">
      <c r="D65" s="54" t="s">
        <v>16</v>
      </c>
      <c r="E65" s="48">
        <v>-30007473.780000001</v>
      </c>
      <c r="F65" s="48"/>
      <c r="G65" s="48">
        <v>12685334.9</v>
      </c>
    </row>
    <row r="66" spans="2:7" s="25" customFormat="1" x14ac:dyDescent="0.2">
      <c r="D66" s="54" t="s">
        <v>53</v>
      </c>
      <c r="E66" s="48">
        <v>-881526.73</v>
      </c>
      <c r="F66" s="48"/>
      <c r="G66" s="48">
        <v>3091198.49</v>
      </c>
    </row>
    <row r="67" spans="2:7" x14ac:dyDescent="0.2">
      <c r="B67" s="25"/>
      <c r="C67" s="25"/>
      <c r="D67" s="54" t="s">
        <v>19</v>
      </c>
      <c r="E67" s="48">
        <v>5229389.55</v>
      </c>
      <c r="G67" s="48">
        <v>3671638.89</v>
      </c>
    </row>
    <row r="68" spans="2:7" x14ac:dyDescent="0.2">
      <c r="B68" s="25"/>
      <c r="C68" s="25"/>
      <c r="D68" s="54" t="s">
        <v>114</v>
      </c>
      <c r="E68" s="48">
        <v>203661794.38</v>
      </c>
      <c r="F68" s="48"/>
      <c r="G68" s="48">
        <v>-313448228.74000001</v>
      </c>
    </row>
    <row r="69" spans="2:7" x14ac:dyDescent="0.2">
      <c r="B69" s="25"/>
      <c r="C69" s="25"/>
      <c r="D69" s="54" t="s">
        <v>115</v>
      </c>
      <c r="E69" s="48">
        <v>-118341347.80000001</v>
      </c>
      <c r="F69" s="48"/>
      <c r="G69" s="48">
        <v>368701006.91000003</v>
      </c>
    </row>
    <row r="70" spans="2:7" x14ac:dyDescent="0.2">
      <c r="B70" s="25"/>
      <c r="C70" s="25"/>
      <c r="D70" s="54" t="s">
        <v>108</v>
      </c>
      <c r="E70" s="45">
        <v>11698852.949999999</v>
      </c>
      <c r="F70" s="48"/>
      <c r="G70" s="45">
        <v>10446728.91</v>
      </c>
    </row>
    <row r="71" spans="2:7" x14ac:dyDescent="0.2">
      <c r="B71" s="25"/>
      <c r="C71" s="25"/>
      <c r="D71" s="25"/>
      <c r="E71" s="48"/>
      <c r="F71" s="48"/>
      <c r="G71" s="48"/>
    </row>
    <row r="72" spans="2:7" ht="13.5" thickBot="1" x14ac:dyDescent="0.25">
      <c r="B72" s="25"/>
      <c r="C72" s="25"/>
      <c r="D72" s="20" t="s">
        <v>96</v>
      </c>
      <c r="E72" s="51">
        <f>SUM(E57:E70)</f>
        <v>-453593288.70000041</v>
      </c>
      <c r="F72" s="48"/>
      <c r="G72" s="51">
        <v>-382148880.89999998</v>
      </c>
    </row>
    <row r="73" spans="2:7" ht="13.5" thickTop="1" x14ac:dyDescent="0.2">
      <c r="B73" s="25"/>
      <c r="C73" s="25"/>
      <c r="D73" s="25"/>
      <c r="E73" s="48"/>
      <c r="F73" s="48"/>
      <c r="G73" s="48"/>
    </row>
    <row r="74" spans="2:7" x14ac:dyDescent="0.2">
      <c r="B74" s="25"/>
      <c r="C74" s="25"/>
      <c r="D74" s="25"/>
      <c r="E74" s="48"/>
      <c r="F74" s="48"/>
      <c r="G74" s="48"/>
    </row>
    <row r="75" spans="2:7" x14ac:dyDescent="0.2">
      <c r="B75" s="25" t="s">
        <v>97</v>
      </c>
      <c r="C75" s="25"/>
      <c r="D75" s="25"/>
      <c r="E75" s="48"/>
      <c r="F75" s="48"/>
      <c r="G75" s="48"/>
    </row>
    <row r="76" spans="2:7" s="25" customFormat="1" x14ac:dyDescent="0.2">
      <c r="E76" s="48"/>
      <c r="F76" s="48"/>
      <c r="G76" s="48"/>
    </row>
    <row r="77" spans="2:7" x14ac:dyDescent="0.2">
      <c r="B77" s="25"/>
      <c r="C77" s="24" t="s">
        <v>98</v>
      </c>
      <c r="D77" s="24"/>
      <c r="E77" s="48"/>
      <c r="G77" s="56"/>
    </row>
    <row r="78" spans="2:7" x14ac:dyDescent="0.2">
      <c r="B78" s="25"/>
      <c r="C78" s="24"/>
      <c r="D78" s="24" t="s">
        <v>99</v>
      </c>
      <c r="E78" s="56">
        <v>1631425.4</v>
      </c>
      <c r="G78" s="56">
        <v>376043</v>
      </c>
    </row>
    <row r="79" spans="2:7" s="25" customFormat="1" x14ac:dyDescent="0.2">
      <c r="C79" s="24"/>
      <c r="D79" s="24" t="s">
        <v>133</v>
      </c>
      <c r="E79" s="56">
        <f>39496.45+6822.09</f>
        <v>46318.539999999994</v>
      </c>
      <c r="G79" s="56">
        <v>19693.810000000001</v>
      </c>
    </row>
    <row r="80" spans="2:7" x14ac:dyDescent="0.2">
      <c r="C80" t="s">
        <v>116</v>
      </c>
      <c r="E80" s="56">
        <v>2436773</v>
      </c>
      <c r="G80" s="56">
        <v>2306529</v>
      </c>
    </row>
    <row r="81" spans="3:7" x14ac:dyDescent="0.2">
      <c r="C81" t="s">
        <v>100</v>
      </c>
      <c r="E81" s="56">
        <v>30105293.989999998</v>
      </c>
      <c r="G81" s="56">
        <v>-24385288.609999999</v>
      </c>
    </row>
    <row r="82" spans="3:7" x14ac:dyDescent="0.2">
      <c r="E82" s="25"/>
      <c r="G82" s="57"/>
    </row>
    <row r="83" spans="3:7" x14ac:dyDescent="0.2">
      <c r="E83" s="25"/>
      <c r="G83" s="25"/>
    </row>
    <row r="84" spans="3:7" x14ac:dyDescent="0.2">
      <c r="E84" s="25"/>
      <c r="G84" s="25"/>
    </row>
    <row r="85" spans="3:7" x14ac:dyDescent="0.2">
      <c r="E85" s="25"/>
      <c r="G85" s="25"/>
    </row>
    <row r="86" spans="3:7" x14ac:dyDescent="0.2">
      <c r="E86" s="25"/>
      <c r="G86" s="25"/>
    </row>
    <row r="87" spans="3:7" x14ac:dyDescent="0.2">
      <c r="E87" s="25"/>
      <c r="G87" s="25"/>
    </row>
    <row r="88" spans="3:7" x14ac:dyDescent="0.2">
      <c r="E88" s="25"/>
      <c r="G88" s="25"/>
    </row>
    <row r="89" spans="3:7" x14ac:dyDescent="0.2">
      <c r="E89" s="25"/>
      <c r="G89" s="25"/>
    </row>
    <row r="90" spans="3:7" x14ac:dyDescent="0.2">
      <c r="E90" s="25"/>
      <c r="G90" s="25"/>
    </row>
    <row r="91" spans="3:7" x14ac:dyDescent="0.2">
      <c r="E91" s="25"/>
      <c r="G91" s="25"/>
    </row>
    <row r="92" spans="3:7" x14ac:dyDescent="0.2">
      <c r="E92" s="25"/>
      <c r="G92" s="25"/>
    </row>
    <row r="93" spans="3:7" x14ac:dyDescent="0.2">
      <c r="E93" s="25"/>
      <c r="G93" s="25"/>
    </row>
    <row r="94" spans="3:7" x14ac:dyDescent="0.2">
      <c r="E94" s="25"/>
      <c r="G94" s="25"/>
    </row>
    <row r="95" spans="3:7" x14ac:dyDescent="0.2">
      <c r="E95" s="25"/>
      <c r="G95" s="25"/>
    </row>
    <row r="96" spans="3:7" x14ac:dyDescent="0.2">
      <c r="E96" s="25"/>
      <c r="G96" s="25"/>
    </row>
    <row r="97" spans="5:7" x14ac:dyDescent="0.2">
      <c r="E97" s="25"/>
      <c r="G97" s="25"/>
    </row>
    <row r="98" spans="5:7" x14ac:dyDescent="0.2">
      <c r="E98" s="25"/>
      <c r="G98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2018-02-01T14:57:42Z</dcterms:modified>
</cp:coreProperties>
</file>