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Position'!$A$1:$G$58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69" i="3" l="1"/>
  <c r="E47" i="3"/>
  <c r="E43" i="3"/>
  <c r="E34" i="3"/>
  <c r="E23" i="3"/>
  <c r="E17" i="3"/>
  <c r="E15" i="2"/>
  <c r="E23" i="2"/>
  <c r="E12" i="1"/>
  <c r="E42" i="2"/>
  <c r="E45" i="3" l="1"/>
  <c r="E49" i="3" s="1"/>
  <c r="E58" i="1" l="1"/>
  <c r="E45" i="1"/>
  <c r="E37" i="1"/>
  <c r="E24" i="1"/>
  <c r="E25" i="1" l="1"/>
  <c r="E46" i="1"/>
  <c r="E24" i="2"/>
  <c r="E35" i="2" l="1"/>
  <c r="E39" i="2" l="1"/>
  <c r="E44" i="2" l="1"/>
</calcChain>
</file>

<file path=xl/sharedStrings.xml><?xml version="1.0" encoding="utf-8"?>
<sst xmlns="http://schemas.openxmlformats.org/spreadsheetml/2006/main" count="155" uniqueCount="133">
  <si>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</si>
  <si>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</si>
  <si>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</si>
  <si>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</si>
  <si>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</si>
  <si>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</si>
  <si>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</si>
  <si>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</si>
  <si>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</si>
  <si>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</si>
  <si>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</si>
  <si>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</si>
  <si>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</si>
  <si>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</si>
  <si>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</si>
  <si>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</si>
  <si>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</si>
  <si>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</si>
  <si>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</si>
  <si>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</si>
  <si>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</si>
  <si>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</si>
  <si>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</si>
  <si>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</si>
  <si>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</si>
  <si>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</si>
  <si>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</si>
  <si>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</si>
  <si>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</si>
  <si>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</si>
  <si>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</si>
  <si>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</si>
  <si>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</si>
  <si>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</si>
  <si>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</si>
  <si>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</si>
  <si>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</si>
  <si>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</si>
  <si>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</si>
  <si>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</si>
  <si>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</si>
  <si>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</si>
  <si>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</si>
  <si>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</si>
  <si>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</si>
  <si>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</si>
  <si>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</si>
  <si>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</si>
  <si>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</si>
  <si>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</si>
  <si>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</si>
  <si>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</si>
  <si>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</si>
  <si>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</si>
  <si>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</si>
  <si>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</si>
  <si>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</si>
  <si>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</si>
  <si>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</si>
  <si>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</si>
  <si>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</si>
  <si>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</si>
  <si>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</si>
  <si>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</si>
  <si>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</si>
  <si>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</si>
  <si>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</si>
  <si>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</si>
  <si>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</si>
  <si>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</si>
  <si>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</si>
  <si>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</si>
  <si>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</si>
  <si>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</si>
  <si>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</si>
  <si>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</si>
  <si>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</si>
  <si>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</si>
  <si>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</si>
  <si>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</si>
  <si>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</si>
  <si>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</si>
  <si>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</si>
  <si>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</si>
  <si>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</si>
  <si>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</si>
  <si>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</si>
  <si>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</si>
  <si>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</si>
  <si>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</si>
  <si>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</si>
  <si>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</si>
  <si>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</si>
  <si>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</si>
  <si>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</si>
  <si>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</si>
  <si>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</si>
  <si>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</si>
  <si>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</si>
  <si>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</si>
  <si>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</si>
  <si>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</si>
  <si>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</si>
  <si>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</si>
  <si>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</si>
  <si>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</si>
  <si>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</si>
  <si>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</si>
  <si>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</si>
  <si>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</si>
  <si>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</si>
  <si>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</si>
  <si>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</si>
  <si>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</si>
  <si>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</si>
  <si>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</si>
  <si>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</si>
  <si>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</si>
  <si>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</si>
  <si>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</si>
  <si>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</si>
  <si>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</si>
  <si>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</si>
  <si>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</si>
  <si>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</si>
  <si>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</si>
  <si>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</si>
  <si>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</si>
  <si>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</si>
  <si>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University of Wisconsin System - La Crosse</t>
  </si>
  <si>
    <t>Capital Lease Receivable</t>
  </si>
  <si>
    <t xml:space="preserve">  Scholarship Allowances of $11,289,205 and $10,055,119, respectively)</t>
  </si>
  <si>
    <t xml:space="preserve">  Scholarship Allowances of $2,322,086 and $2,305,607,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</si>
</sst>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1" fillId="0" borderId="0" xfId="379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70DE921A-0B7F-4AAA-AE9C-D3D99DE916D1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56</v>
      </c>
      <c r="B1" s="2"/>
      <c r="C1" s="2"/>
      <c r="D1" s="2"/>
      <c r="E1" s="11"/>
      <c r="F1" s="22"/>
      <c r="G1" s="11"/>
    </row>
    <row r="2" spans="1:8" ht="18" x14ac:dyDescent="0.25">
      <c r="A2" s="5" t="s">
        <v>129</v>
      </c>
      <c r="B2" s="7"/>
      <c r="C2" s="5"/>
      <c r="D2" s="5"/>
      <c r="E2" s="28">
        <v>42916</v>
      </c>
      <c r="F2" s="21"/>
      <c r="G2" s="28">
        <v>42551</v>
      </c>
      <c r="H2" s="28"/>
    </row>
    <row r="3" spans="1:8" x14ac:dyDescent="0.2">
      <c r="F3" s="9"/>
      <c r="G3" s="25"/>
      <c r="H3" s="57"/>
    </row>
    <row r="4" spans="1:8" x14ac:dyDescent="0.2">
      <c r="B4" s="6" t="s">
        <v>0</v>
      </c>
      <c r="F4" s="9"/>
      <c r="G4" s="25"/>
      <c r="H4" s="57"/>
    </row>
    <row r="5" spans="1:8" x14ac:dyDescent="0.2">
      <c r="B5" s="1" t="s">
        <v>30</v>
      </c>
      <c r="F5" s="9"/>
      <c r="G5" s="25"/>
      <c r="H5" s="57"/>
    </row>
    <row r="6" spans="1:8" ht="12.75" customHeight="1" x14ac:dyDescent="0.2">
      <c r="C6" s="1" t="s">
        <v>1</v>
      </c>
      <c r="E6" s="9">
        <v>83427485.650000006</v>
      </c>
      <c r="F6" s="9"/>
      <c r="G6" s="31">
        <v>101581390.01000002</v>
      </c>
      <c r="H6" s="46"/>
    </row>
    <row r="7" spans="1:8" x14ac:dyDescent="0.2">
      <c r="C7" s="1" t="s">
        <v>2</v>
      </c>
      <c r="E7" s="9">
        <v>2093705.02</v>
      </c>
      <c r="F7" s="9"/>
      <c r="G7" s="32">
        <v>2409028.96</v>
      </c>
      <c r="H7" s="46"/>
    </row>
    <row r="8" spans="1:8" x14ac:dyDescent="0.2">
      <c r="C8" s="24" t="s">
        <v>127</v>
      </c>
      <c r="E8" s="9">
        <v>770560.3</v>
      </c>
      <c r="F8" s="9"/>
      <c r="G8" s="46">
        <v>759240.61</v>
      </c>
      <c r="H8" s="46"/>
    </row>
    <row r="9" spans="1:8" x14ac:dyDescent="0.2">
      <c r="C9" s="24" t="s">
        <v>130</v>
      </c>
      <c r="E9" s="9">
        <v>735205.11</v>
      </c>
      <c r="F9" s="9"/>
      <c r="G9" s="46">
        <v>563826.72</v>
      </c>
      <c r="H9" s="46"/>
    </row>
    <row r="10" spans="1:8" x14ac:dyDescent="0.2">
      <c r="C10" s="1" t="s">
        <v>3</v>
      </c>
      <c r="E10" s="9">
        <v>493951.99</v>
      </c>
      <c r="F10" s="9"/>
      <c r="G10" s="32">
        <v>471913.44</v>
      </c>
      <c r="H10" s="46"/>
    </row>
    <row r="11" spans="1:8" x14ac:dyDescent="0.2">
      <c r="C11" s="1" t="s">
        <v>4</v>
      </c>
      <c r="E11" s="22">
        <v>452063.04</v>
      </c>
      <c r="F11" s="9"/>
      <c r="G11" s="22">
        <v>21371.590000000084</v>
      </c>
    </row>
    <row r="12" spans="1:8" x14ac:dyDescent="0.2">
      <c r="D12" s="1" t="s">
        <v>5</v>
      </c>
      <c r="E12" s="9">
        <f>+SUM(E6:E11)</f>
        <v>87972971.109999999</v>
      </c>
      <c r="F12" s="9"/>
      <c r="G12" s="9">
        <v>105806771.33000001</v>
      </c>
    </row>
    <row r="13" spans="1:8" x14ac:dyDescent="0.2">
      <c r="F13" s="9"/>
      <c r="G13" s="25"/>
      <c r="H13" s="57"/>
    </row>
    <row r="14" spans="1:8" x14ac:dyDescent="0.2">
      <c r="B14" s="1" t="s">
        <v>6</v>
      </c>
      <c r="F14" s="9"/>
      <c r="G14" s="25"/>
      <c r="H14" s="57"/>
    </row>
    <row r="15" spans="1:8" x14ac:dyDescent="0.2">
      <c r="C15" s="1" t="s">
        <v>7</v>
      </c>
      <c r="E15" s="9">
        <v>2823862.87</v>
      </c>
      <c r="F15" s="9"/>
      <c r="G15" s="33">
        <v>2457912</v>
      </c>
      <c r="H15" s="46"/>
    </row>
    <row r="16" spans="1:8" x14ac:dyDescent="0.2">
      <c r="C16" s="24" t="s">
        <v>127</v>
      </c>
      <c r="E16" s="9">
        <v>4438512.88</v>
      </c>
      <c r="F16" s="9"/>
      <c r="G16" s="46">
        <v>4428558</v>
      </c>
      <c r="H16" s="46"/>
    </row>
    <row r="17" spans="2:8" x14ac:dyDescent="0.2">
      <c r="C17" s="24" t="s">
        <v>130</v>
      </c>
      <c r="E17" s="9">
        <v>251923.87</v>
      </c>
      <c r="F17" s="9"/>
      <c r="G17" s="46">
        <v>987128.98</v>
      </c>
      <c r="H17" s="46"/>
    </row>
    <row r="18" spans="2:8" x14ac:dyDescent="0.2">
      <c r="C18" s="1" t="s">
        <v>8</v>
      </c>
      <c r="E18" s="9">
        <v>8326691.6900000004</v>
      </c>
      <c r="F18" s="9"/>
      <c r="G18" s="33">
        <v>8326691.6900000004</v>
      </c>
      <c r="H18" s="46"/>
    </row>
    <row r="19" spans="2:8" x14ac:dyDescent="0.2">
      <c r="C19" s="1" t="s">
        <v>9</v>
      </c>
      <c r="E19" s="9">
        <v>5661759.1200000001</v>
      </c>
      <c r="F19" s="9"/>
      <c r="G19" s="33">
        <v>3488169.63</v>
      </c>
      <c r="H19" s="46"/>
    </row>
    <row r="20" spans="2:8" x14ac:dyDescent="0.2">
      <c r="C20" s="24" t="s">
        <v>128</v>
      </c>
      <c r="E20" s="9">
        <v>35255861.18</v>
      </c>
      <c r="F20" s="9"/>
      <c r="G20" s="46">
        <v>60909052.939999998</v>
      </c>
      <c r="H20" s="46"/>
    </row>
    <row r="21" spans="2:8" x14ac:dyDescent="0.2">
      <c r="C21" s="1" t="s">
        <v>10</v>
      </c>
      <c r="E21" s="9">
        <v>188635907.88</v>
      </c>
      <c r="F21" s="9"/>
      <c r="G21" s="33">
        <v>135080933.88</v>
      </c>
      <c r="H21" s="46"/>
    </row>
    <row r="22" spans="2:8" x14ac:dyDescent="0.2">
      <c r="C22" s="1" t="s">
        <v>11</v>
      </c>
      <c r="E22" s="9">
        <v>8173709.8799999999</v>
      </c>
      <c r="F22" s="9"/>
      <c r="G22" s="33">
        <v>9479917.8800000008</v>
      </c>
      <c r="H22" s="46"/>
    </row>
    <row r="23" spans="2:8" x14ac:dyDescent="0.2">
      <c r="C23" s="1" t="s">
        <v>32</v>
      </c>
      <c r="E23" s="9">
        <v>52834417</v>
      </c>
      <c r="F23" s="9"/>
      <c r="G23" s="9">
        <v>52340860</v>
      </c>
    </row>
    <row r="24" spans="2:8" x14ac:dyDescent="0.2">
      <c r="D24" s="1" t="s">
        <v>12</v>
      </c>
      <c r="E24" s="61">
        <f>+SUM(E15:E23)</f>
        <v>306402646.37</v>
      </c>
      <c r="F24" s="9"/>
      <c r="G24" s="61">
        <v>277499225</v>
      </c>
    </row>
    <row r="25" spans="2:8" s="6" customFormat="1" x14ac:dyDescent="0.2">
      <c r="D25" s="6" t="s">
        <v>13</v>
      </c>
      <c r="E25" s="22">
        <f>+E12+E24</f>
        <v>394375617.48000002</v>
      </c>
      <c r="F25" s="9"/>
      <c r="G25" s="22">
        <v>383305996.33000004</v>
      </c>
      <c r="H25" s="9"/>
    </row>
    <row r="26" spans="2:8" x14ac:dyDescent="0.2">
      <c r="F26" s="9"/>
      <c r="G26" s="25"/>
      <c r="H26" s="57"/>
    </row>
    <row r="27" spans="2:8" x14ac:dyDescent="0.2">
      <c r="B27" s="20" t="s">
        <v>108</v>
      </c>
      <c r="C27" s="47"/>
      <c r="D27" s="47"/>
      <c r="E27" s="53">
        <v>26018753.800000001</v>
      </c>
      <c r="F27" s="9"/>
      <c r="G27" s="53">
        <v>39113482.649999999</v>
      </c>
      <c r="H27" s="58"/>
    </row>
    <row r="28" spans="2:8" x14ac:dyDescent="0.2">
      <c r="F28" s="9"/>
      <c r="G28" s="25"/>
      <c r="H28" s="57"/>
    </row>
    <row r="29" spans="2:8" x14ac:dyDescent="0.2">
      <c r="B29" s="6" t="s">
        <v>14</v>
      </c>
      <c r="F29" s="9"/>
      <c r="G29" s="25"/>
      <c r="H29" s="57"/>
    </row>
    <row r="30" spans="2:8" x14ac:dyDescent="0.2">
      <c r="B30" s="1" t="s">
        <v>15</v>
      </c>
      <c r="F30" s="9"/>
      <c r="G30" s="25"/>
      <c r="H30" s="57"/>
    </row>
    <row r="31" spans="2:8" x14ac:dyDescent="0.2">
      <c r="C31" s="1" t="s">
        <v>16</v>
      </c>
      <c r="E31" s="9">
        <v>12700476.329999998</v>
      </c>
      <c r="F31" s="9"/>
      <c r="G31" s="34">
        <v>15900914.91</v>
      </c>
      <c r="H31" s="46"/>
    </row>
    <row r="32" spans="2:8" x14ac:dyDescent="0.2">
      <c r="C32" s="1" t="s">
        <v>17</v>
      </c>
      <c r="E32" s="9">
        <v>4096498.53</v>
      </c>
      <c r="F32" s="9"/>
      <c r="G32" s="34">
        <v>4167905.96</v>
      </c>
      <c r="H32" s="46"/>
    </row>
    <row r="33" spans="2:8" x14ac:dyDescent="0.2">
      <c r="C33" s="1" t="s">
        <v>18</v>
      </c>
      <c r="E33" s="9">
        <v>4181</v>
      </c>
      <c r="F33" s="9"/>
      <c r="G33" s="46">
        <v>26021.760000000002</v>
      </c>
      <c r="H33" s="46"/>
    </row>
    <row r="34" spans="2:8" x14ac:dyDescent="0.2">
      <c r="C34" s="1" t="s">
        <v>54</v>
      </c>
      <c r="E34" s="9">
        <v>3692221.88</v>
      </c>
      <c r="F34" s="9"/>
      <c r="G34" s="34">
        <v>2770914.65</v>
      </c>
      <c r="H34" s="46"/>
    </row>
    <row r="35" spans="2:8" x14ac:dyDescent="0.2">
      <c r="C35" s="1" t="s">
        <v>19</v>
      </c>
      <c r="E35" s="9">
        <v>1139966.3900000001</v>
      </c>
      <c r="F35" s="9"/>
      <c r="G35" s="34">
        <v>1085775.8900000001</v>
      </c>
      <c r="H35" s="46"/>
    </row>
    <row r="36" spans="2:8" x14ac:dyDescent="0.2">
      <c r="C36" s="1" t="s">
        <v>20</v>
      </c>
      <c r="E36" s="22">
        <v>227630.26</v>
      </c>
      <c r="F36" s="9"/>
      <c r="G36" s="22">
        <v>217587.11000000002</v>
      </c>
    </row>
    <row r="37" spans="2:8" x14ac:dyDescent="0.2">
      <c r="D37" s="1" t="s">
        <v>21</v>
      </c>
      <c r="E37" s="9">
        <f>+SUM(E31:E36)</f>
        <v>21860974.390000001</v>
      </c>
      <c r="F37" s="9"/>
      <c r="G37" s="9">
        <v>24169120.280000001</v>
      </c>
    </row>
    <row r="38" spans="2:8" x14ac:dyDescent="0.2">
      <c r="F38" s="9"/>
      <c r="G38" s="25"/>
      <c r="H38" s="57"/>
    </row>
    <row r="39" spans="2:8" x14ac:dyDescent="0.2">
      <c r="B39" s="1" t="s">
        <v>22</v>
      </c>
      <c r="F39" s="9"/>
      <c r="G39" s="25"/>
      <c r="H39" s="57"/>
    </row>
    <row r="40" spans="2:8" x14ac:dyDescent="0.2">
      <c r="C40" s="1" t="s">
        <v>17</v>
      </c>
      <c r="E40" s="9">
        <v>86938771.319999993</v>
      </c>
      <c r="F40" s="9"/>
      <c r="G40" s="35">
        <v>85072065.760000005</v>
      </c>
      <c r="H40" s="46"/>
    </row>
    <row r="41" spans="2:8" x14ac:dyDescent="0.2">
      <c r="C41" s="1" t="s">
        <v>18</v>
      </c>
      <c r="E41" s="9">
        <v>0</v>
      </c>
      <c r="F41" s="9"/>
      <c r="G41" s="46">
        <v>4181</v>
      </c>
      <c r="H41" s="46"/>
    </row>
    <row r="42" spans="2:8" s="3" customFormat="1" x14ac:dyDescent="0.2">
      <c r="C42" s="3" t="s">
        <v>19</v>
      </c>
      <c r="E42" s="9">
        <v>940693.29</v>
      </c>
      <c r="F42" s="9"/>
      <c r="G42" s="9">
        <v>895010.49</v>
      </c>
      <c r="H42" s="9"/>
    </row>
    <row r="43" spans="2:8" s="3" customFormat="1" x14ac:dyDescent="0.2">
      <c r="C43" s="24" t="s">
        <v>109</v>
      </c>
      <c r="D43" s="1"/>
      <c r="E43" s="9">
        <v>10078445.27</v>
      </c>
      <c r="F43" s="9"/>
      <c r="G43" s="9">
        <v>9322541.2899999991</v>
      </c>
      <c r="H43" s="9"/>
    </row>
    <row r="44" spans="2:8" x14ac:dyDescent="0.2">
      <c r="C44" s="24" t="s">
        <v>118</v>
      </c>
      <c r="E44" s="22">
        <v>3557756.4599999995</v>
      </c>
      <c r="F44" s="9"/>
      <c r="G44" s="22">
        <v>7298461.1800000006</v>
      </c>
    </row>
    <row r="45" spans="2:8" x14ac:dyDescent="0.2">
      <c r="D45" s="1" t="s">
        <v>23</v>
      </c>
      <c r="E45" s="22">
        <f>+SUM(E40:E44)</f>
        <v>101515666.33999999</v>
      </c>
      <c r="F45" s="9"/>
      <c r="G45" s="22">
        <v>102592259.72</v>
      </c>
    </row>
    <row r="46" spans="2:8" s="6" customFormat="1" x14ac:dyDescent="0.2">
      <c r="D46" s="6" t="s">
        <v>24</v>
      </c>
      <c r="E46" s="22">
        <f>+E45+E37</f>
        <v>123376640.72999999</v>
      </c>
      <c r="F46" s="9"/>
      <c r="G46" s="22">
        <v>126761380</v>
      </c>
      <c r="H46" s="9"/>
    </row>
    <row r="47" spans="2:8" x14ac:dyDescent="0.2">
      <c r="F47" s="9"/>
      <c r="G47" s="25"/>
      <c r="H47" s="57"/>
    </row>
    <row r="48" spans="2:8" x14ac:dyDescent="0.2">
      <c r="B48" s="6" t="s">
        <v>110</v>
      </c>
      <c r="E48" s="22">
        <v>11758780.25</v>
      </c>
      <c r="F48" s="9"/>
      <c r="G48" s="45">
        <v>15679128.760000002</v>
      </c>
      <c r="H48" s="46"/>
    </row>
    <row r="49" spans="2:8" x14ac:dyDescent="0.2">
      <c r="F49" s="9"/>
      <c r="G49" s="25"/>
      <c r="H49" s="57"/>
    </row>
    <row r="50" spans="2:8" x14ac:dyDescent="0.2">
      <c r="B50" s="6" t="s">
        <v>57</v>
      </c>
      <c r="F50" s="9"/>
      <c r="G50" s="25"/>
      <c r="H50" s="57"/>
    </row>
    <row r="51" spans="2:8" x14ac:dyDescent="0.2">
      <c r="C51" s="24" t="s">
        <v>59</v>
      </c>
      <c r="E51" s="9">
        <v>207848895.91999999</v>
      </c>
      <c r="F51" s="9"/>
      <c r="G51" s="36">
        <v>180355451.53999999</v>
      </c>
      <c r="H51" s="46"/>
    </row>
    <row r="52" spans="2:8" x14ac:dyDescent="0.2">
      <c r="C52" s="1" t="s">
        <v>25</v>
      </c>
      <c r="F52" s="9"/>
      <c r="G52" s="36"/>
      <c r="H52" s="46"/>
    </row>
    <row r="53" spans="2:8" x14ac:dyDescent="0.2">
      <c r="D53" s="1" t="s">
        <v>26</v>
      </c>
      <c r="E53" s="9">
        <v>1817214.54</v>
      </c>
      <c r="F53" s="9"/>
      <c r="G53" s="36">
        <v>1704118.7</v>
      </c>
      <c r="H53" s="46"/>
    </row>
    <row r="54" spans="2:8" x14ac:dyDescent="0.2">
      <c r="D54" s="1" t="s">
        <v>27</v>
      </c>
      <c r="E54" s="9">
        <v>5445096.3200000003</v>
      </c>
      <c r="F54" s="9"/>
      <c r="G54" s="36">
        <v>3517599.7800000003</v>
      </c>
      <c r="H54" s="46"/>
    </row>
    <row r="55" spans="2:8" x14ac:dyDescent="0.2">
      <c r="D55" s="1" t="s">
        <v>31</v>
      </c>
      <c r="E55" s="9">
        <v>5402892.1399999997</v>
      </c>
      <c r="F55" s="9"/>
      <c r="G55" s="36">
        <v>5525145.71</v>
      </c>
      <c r="H55" s="46"/>
    </row>
    <row r="56" spans="2:8" x14ac:dyDescent="0.2">
      <c r="D56" s="1" t="s">
        <v>28</v>
      </c>
      <c r="E56" s="9">
        <v>38048629.420000002</v>
      </c>
      <c r="F56" s="9"/>
      <c r="G56" s="36">
        <v>54295627.919999994</v>
      </c>
      <c r="H56" s="46"/>
    </row>
    <row r="57" spans="2:8" x14ac:dyDescent="0.2">
      <c r="C57" s="1" t="s">
        <v>29</v>
      </c>
      <c r="E57" s="22">
        <v>26696221.959999979</v>
      </c>
      <c r="F57" s="9"/>
      <c r="G57" s="22">
        <v>34581026.56999997</v>
      </c>
    </row>
    <row r="58" spans="2:8" s="6" customFormat="1" ht="13.5" thickBot="1" x14ac:dyDescent="0.25">
      <c r="D58" s="6" t="s">
        <v>58</v>
      </c>
      <c r="E58" s="12">
        <f>+SUM(E51:E57)</f>
        <v>285258950.29999995</v>
      </c>
      <c r="F58" s="9"/>
      <c r="G58" s="12">
        <v>279978970.21999997</v>
      </c>
      <c r="H58" s="9"/>
    </row>
    <row r="59" spans="2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4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" bestFit="1" customWidth="1"/>
    <col min="8" max="8" width="15" style="57" customWidth="1"/>
  </cols>
  <sheetData>
    <row r="1" spans="1:8" s="1" customFormat="1" ht="18" x14ac:dyDescent="0.25">
      <c r="A1" s="14" t="s">
        <v>104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59" t="s">
        <v>129</v>
      </c>
      <c r="B2" s="59"/>
      <c r="C2" s="59"/>
      <c r="D2" s="59"/>
      <c r="E2" s="30" t="s">
        <v>102</v>
      </c>
      <c r="F2" s="13"/>
      <c r="G2" s="23" t="s">
        <v>102</v>
      </c>
      <c r="H2" s="55"/>
    </row>
    <row r="3" spans="1:8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  <c r="H3" s="56"/>
    </row>
    <row r="4" spans="1:8" s="1" customFormat="1" x14ac:dyDescent="0.2">
      <c r="A4" s="16" t="s">
        <v>33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34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35</v>
      </c>
      <c r="D6" s="13"/>
      <c r="E6" s="25"/>
      <c r="F6" s="13"/>
      <c r="G6" s="9"/>
      <c r="H6" s="9"/>
    </row>
    <row r="7" spans="1:8" s="1" customFormat="1" x14ac:dyDescent="0.2">
      <c r="C7" s="24" t="s">
        <v>131</v>
      </c>
      <c r="E7" s="37">
        <v>70894730.239999995</v>
      </c>
      <c r="G7" s="9">
        <v>71911724.060000002</v>
      </c>
      <c r="H7" s="9"/>
    </row>
    <row r="8" spans="1:8" s="1" customFormat="1" x14ac:dyDescent="0.2">
      <c r="C8" s="1" t="s">
        <v>36</v>
      </c>
      <c r="E8" s="37">
        <v>11291807.080000002</v>
      </c>
      <c r="G8" s="9">
        <v>11358485.66</v>
      </c>
      <c r="H8" s="9"/>
    </row>
    <row r="9" spans="1:8" s="1" customFormat="1" x14ac:dyDescent="0.2">
      <c r="C9" s="1" t="s">
        <v>37</v>
      </c>
      <c r="E9" s="38">
        <v>2375737.9800000004</v>
      </c>
      <c r="G9" s="9">
        <v>3233661.4599999995</v>
      </c>
      <c r="H9" s="9"/>
    </row>
    <row r="10" spans="1:8" s="1" customFormat="1" x14ac:dyDescent="0.2">
      <c r="C10" s="1" t="s">
        <v>38</v>
      </c>
      <c r="E10" s="39">
        <v>7829769.8600000003</v>
      </c>
      <c r="G10" s="9">
        <v>7691725.4500000002</v>
      </c>
      <c r="H10" s="9"/>
    </row>
    <row r="11" spans="1:8" s="1" customFormat="1" x14ac:dyDescent="0.2">
      <c r="C11" s="1" t="s">
        <v>53</v>
      </c>
      <c r="E11" s="25"/>
      <c r="G11" s="9"/>
      <c r="H11" s="9"/>
    </row>
    <row r="12" spans="1:8" s="1" customFormat="1" x14ac:dyDescent="0.2">
      <c r="A12" s="24"/>
      <c r="C12" s="24" t="s">
        <v>132</v>
      </c>
      <c r="E12" s="40">
        <v>21545871.049999997</v>
      </c>
      <c r="G12" s="9">
        <v>20677968.450000003</v>
      </c>
      <c r="H12" s="9"/>
    </row>
    <row r="13" spans="1:8" s="1" customFormat="1" x14ac:dyDescent="0.2">
      <c r="C13" s="24" t="s">
        <v>126</v>
      </c>
      <c r="E13" s="46">
        <v>140916.51</v>
      </c>
      <c r="G13" s="9">
        <v>157357.64000000001</v>
      </c>
      <c r="H13" s="9"/>
    </row>
    <row r="14" spans="1:8" s="1" customFormat="1" x14ac:dyDescent="0.2">
      <c r="C14" s="1" t="s">
        <v>39</v>
      </c>
      <c r="E14" s="41">
        <v>18299875.719999999</v>
      </c>
      <c r="F14" s="3"/>
      <c r="G14" s="11">
        <v>16474512.939999994</v>
      </c>
      <c r="H14" s="9"/>
    </row>
    <row r="15" spans="1:8" s="1" customFormat="1" x14ac:dyDescent="0.2">
      <c r="D15" s="6" t="s">
        <v>40</v>
      </c>
      <c r="E15" s="9">
        <f>+SUM(E7:E14)</f>
        <v>132378708.44</v>
      </c>
      <c r="F15" s="6"/>
      <c r="G15" s="9">
        <v>131505435.66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41</v>
      </c>
      <c r="E17" s="25"/>
      <c r="G17" s="9"/>
      <c r="H17" s="9"/>
    </row>
    <row r="18" spans="2:8" s="1" customFormat="1" x14ac:dyDescent="0.2">
      <c r="C18" s="1" t="s">
        <v>42</v>
      </c>
      <c r="E18" s="42">
        <v>107154151.08</v>
      </c>
      <c r="G18" s="9">
        <v>106144034.39000002</v>
      </c>
      <c r="H18" s="9"/>
    </row>
    <row r="19" spans="2:8" s="1" customFormat="1" x14ac:dyDescent="0.2">
      <c r="C19" s="1" t="s">
        <v>43</v>
      </c>
      <c r="E19" s="42">
        <v>865726.66999999993</v>
      </c>
      <c r="G19" s="9">
        <v>1719852.67</v>
      </c>
      <c r="H19" s="9"/>
    </row>
    <row r="20" spans="2:8" s="1" customFormat="1" x14ac:dyDescent="0.2">
      <c r="C20" s="1" t="s">
        <v>44</v>
      </c>
      <c r="E20" s="42">
        <v>40917797.449999996</v>
      </c>
      <c r="G20" s="9">
        <v>41272637.430000007</v>
      </c>
      <c r="H20" s="9"/>
    </row>
    <row r="21" spans="2:8" s="1" customFormat="1" x14ac:dyDescent="0.2">
      <c r="C21" s="1" t="s">
        <v>45</v>
      </c>
      <c r="E21" s="42">
        <v>10567.060000002981</v>
      </c>
      <c r="G21" s="9">
        <v>3018.08999999761</v>
      </c>
      <c r="H21" s="9"/>
    </row>
    <row r="22" spans="2:8" s="1" customFormat="1" x14ac:dyDescent="0.2">
      <c r="C22" s="1" t="s">
        <v>46</v>
      </c>
      <c r="E22" s="45">
        <v>9531620.5700000003</v>
      </c>
      <c r="F22" s="3"/>
      <c r="G22" s="22">
        <v>8657876.6099999994</v>
      </c>
      <c r="H22" s="9"/>
    </row>
    <row r="23" spans="2:8" s="1" customFormat="1" x14ac:dyDescent="0.2">
      <c r="D23" s="6" t="s">
        <v>47</v>
      </c>
      <c r="E23" s="45">
        <f>+SUM(E18:E22)</f>
        <v>158479862.82999998</v>
      </c>
      <c r="F23" s="3"/>
      <c r="G23" s="22">
        <v>157797419.19</v>
      </c>
      <c r="H23" s="9"/>
    </row>
    <row r="24" spans="2:8" s="1" customFormat="1" x14ac:dyDescent="0.2">
      <c r="D24" s="6" t="s">
        <v>63</v>
      </c>
      <c r="E24" s="9">
        <f>+E15-E23</f>
        <v>-26101154.389999986</v>
      </c>
      <c r="F24" s="6"/>
      <c r="G24" s="9">
        <v>-26291983.530000001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48</v>
      </c>
      <c r="E26" s="25"/>
      <c r="G26" s="9"/>
      <c r="H26" s="9"/>
    </row>
    <row r="27" spans="2:8" s="1" customFormat="1" x14ac:dyDescent="0.2">
      <c r="C27" s="1" t="s">
        <v>49</v>
      </c>
      <c r="E27" s="43">
        <v>20836804.880000003</v>
      </c>
      <c r="G27" s="9">
        <v>20270135.290000007</v>
      </c>
      <c r="H27" s="9"/>
    </row>
    <row r="28" spans="2:8" s="1" customFormat="1" x14ac:dyDescent="0.2">
      <c r="C28" s="1" t="s">
        <v>50</v>
      </c>
      <c r="E28" s="43">
        <v>2292360.4700000002</v>
      </c>
      <c r="G28" s="9">
        <v>2199049.21</v>
      </c>
      <c r="H28" s="9"/>
    </row>
    <row r="29" spans="2:8" s="1" customFormat="1" x14ac:dyDescent="0.2">
      <c r="C29" s="24" t="s">
        <v>62</v>
      </c>
      <c r="E29" s="46">
        <v>872556.44</v>
      </c>
      <c r="F29" s="3"/>
      <c r="G29" s="9">
        <v>168362.02</v>
      </c>
      <c r="H29" s="9"/>
    </row>
    <row r="30" spans="2:8" s="1" customFormat="1" x14ac:dyDescent="0.2">
      <c r="C30" s="1" t="s">
        <v>51</v>
      </c>
      <c r="E30" s="44">
        <v>-700072</v>
      </c>
      <c r="G30" s="9">
        <v>-458978</v>
      </c>
      <c r="H30" s="9"/>
    </row>
    <row r="31" spans="2:8" s="1" customFormat="1" x14ac:dyDescent="0.2">
      <c r="C31" s="1" t="s">
        <v>52</v>
      </c>
      <c r="E31" s="44">
        <v>-3099448.74</v>
      </c>
      <c r="G31" s="9">
        <v>-2258812.3200000003</v>
      </c>
      <c r="H31" s="9"/>
    </row>
    <row r="32" spans="2:8" s="1" customFormat="1" x14ac:dyDescent="0.2">
      <c r="C32" s="1" t="s">
        <v>55</v>
      </c>
      <c r="E32" s="44">
        <v>-2263998.62</v>
      </c>
      <c r="G32" s="9">
        <v>-2167117.5599999996</v>
      </c>
      <c r="H32" s="9"/>
    </row>
    <row r="33" spans="2:8" s="1" customFormat="1" x14ac:dyDescent="0.2">
      <c r="C33" s="24" t="s">
        <v>111</v>
      </c>
      <c r="E33" s="45">
        <v>797505.59000000346</v>
      </c>
      <c r="F33" s="3"/>
      <c r="G33" s="22">
        <v>315144.89000000537</v>
      </c>
      <c r="H33" s="9"/>
    </row>
    <row r="34" spans="2:8" s="1" customFormat="1" x14ac:dyDescent="0.2">
      <c r="E34" s="25"/>
      <c r="G34" s="9"/>
      <c r="H34" s="9"/>
    </row>
    <row r="35" spans="2:8" s="1" customFormat="1" x14ac:dyDescent="0.2">
      <c r="D35" s="24" t="s">
        <v>119</v>
      </c>
      <c r="E35" s="9">
        <f>+SUM(E24:E33)</f>
        <v>-7365446.3699999796</v>
      </c>
      <c r="G35" s="9">
        <v>-8224199.9999999898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C37" s="24" t="s">
        <v>117</v>
      </c>
      <c r="E37" s="45">
        <v>12645426.449999999</v>
      </c>
      <c r="F37" s="3"/>
      <c r="G37" s="22">
        <v>15809516.640000001</v>
      </c>
      <c r="H37" s="9"/>
    </row>
    <row r="38" spans="2:8" s="1" customFormat="1" x14ac:dyDescent="0.2">
      <c r="E38" s="26"/>
      <c r="G38" s="10"/>
      <c r="H38" s="9"/>
    </row>
    <row r="39" spans="2:8" s="1" customFormat="1" x14ac:dyDescent="0.2">
      <c r="D39" s="6" t="s">
        <v>64</v>
      </c>
      <c r="E39" s="9">
        <f>+E37+E35</f>
        <v>5279980.0800000196</v>
      </c>
      <c r="F39" s="6"/>
      <c r="G39" s="9">
        <v>7585316.6400000108</v>
      </c>
      <c r="H39" s="9"/>
    </row>
    <row r="40" spans="2:8" s="1" customFormat="1" x14ac:dyDescent="0.2">
      <c r="E40" s="25"/>
      <c r="G40" s="9"/>
      <c r="H40" s="9"/>
    </row>
    <row r="41" spans="2:8" s="1" customFormat="1" x14ac:dyDescent="0.2">
      <c r="B41" s="6" t="s">
        <v>57</v>
      </c>
      <c r="E41" s="25"/>
      <c r="G41" s="9"/>
      <c r="H41" s="9"/>
    </row>
    <row r="42" spans="2:8" s="1" customFormat="1" x14ac:dyDescent="0.2">
      <c r="C42" s="24" t="s">
        <v>60</v>
      </c>
      <c r="E42" s="46">
        <f>+G44</f>
        <v>279978970.21999997</v>
      </c>
      <c r="F42" s="3"/>
      <c r="G42" s="9">
        <v>272393653.57999998</v>
      </c>
      <c r="H42" s="9"/>
    </row>
    <row r="43" spans="2:8" s="1" customFormat="1" x14ac:dyDescent="0.2">
      <c r="C43" s="24"/>
      <c r="E43" s="45"/>
      <c r="F43" s="10"/>
      <c r="G43" s="22"/>
      <c r="H43" s="9"/>
    </row>
    <row r="44" spans="2:8" s="1" customFormat="1" ht="13.5" thickBot="1" x14ac:dyDescent="0.25">
      <c r="C44" s="6" t="s">
        <v>61</v>
      </c>
      <c r="E44" s="12">
        <f>+SUM(E39:E43)</f>
        <v>285258950.30000001</v>
      </c>
      <c r="F44" s="4"/>
      <c r="G44" s="12">
        <v>279978970.21999997</v>
      </c>
      <c r="H44" s="9"/>
    </row>
    <row r="45" spans="2:8" s="1" customFormat="1" ht="13.5" thickTop="1" x14ac:dyDescent="0.2">
      <c r="E45" s="9"/>
      <c r="G45" s="9"/>
      <c r="H45" s="9"/>
    </row>
    <row r="46" spans="2:8" s="1" customFormat="1" x14ac:dyDescent="0.2">
      <c r="E46" s="9"/>
      <c r="G46" s="9"/>
      <c r="H46" s="9"/>
    </row>
    <row r="47" spans="2:8" s="1" customFormat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2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65</v>
      </c>
      <c r="B1" s="14"/>
      <c r="C1" s="15"/>
      <c r="D1" s="15"/>
      <c r="E1" s="45"/>
      <c r="F1" s="15"/>
      <c r="G1" s="22"/>
    </row>
    <row r="2" spans="1:7" s="1" customFormat="1" x14ac:dyDescent="0.2">
      <c r="A2" s="59" t="s">
        <v>129</v>
      </c>
      <c r="B2" s="59"/>
      <c r="C2" s="59"/>
      <c r="D2" s="59"/>
      <c r="E2" s="30" t="s">
        <v>102</v>
      </c>
      <c r="F2" s="13"/>
      <c r="G2" s="30" t="s">
        <v>102</v>
      </c>
    </row>
    <row r="3" spans="1:7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66</v>
      </c>
      <c r="C5" s="25"/>
      <c r="D5" s="25"/>
    </row>
    <row r="6" spans="1:7" x14ac:dyDescent="0.2">
      <c r="B6" s="25"/>
      <c r="C6" s="25" t="s">
        <v>67</v>
      </c>
      <c r="D6" s="25"/>
      <c r="E6" s="48">
        <v>71553791.829999998</v>
      </c>
      <c r="F6" s="48"/>
      <c r="G6" s="48">
        <v>71715496.140000015</v>
      </c>
    </row>
    <row r="7" spans="1:7" x14ac:dyDescent="0.2">
      <c r="B7" s="25"/>
      <c r="C7" s="25" t="s">
        <v>68</v>
      </c>
      <c r="D7" s="25"/>
      <c r="E7" s="48">
        <v>13735617.98</v>
      </c>
      <c r="F7" s="48"/>
      <c r="G7" s="48">
        <v>14263300.609999999</v>
      </c>
    </row>
    <row r="8" spans="1:7" x14ac:dyDescent="0.2">
      <c r="B8" s="25"/>
      <c r="C8" s="25" t="s">
        <v>38</v>
      </c>
      <c r="D8" s="25"/>
      <c r="E8" s="48">
        <v>7802275.04</v>
      </c>
      <c r="F8" s="48"/>
      <c r="G8" s="48">
        <v>7675117.4500000002</v>
      </c>
    </row>
    <row r="9" spans="1:7" x14ac:dyDescent="0.2">
      <c r="B9" s="25"/>
      <c r="C9" s="25" t="s">
        <v>69</v>
      </c>
      <c r="D9" s="25"/>
      <c r="E9" s="48">
        <v>21970956.309999999</v>
      </c>
      <c r="F9" s="48"/>
      <c r="G9" s="48">
        <v>20923855.459999982</v>
      </c>
    </row>
    <row r="10" spans="1:7" x14ac:dyDescent="0.2">
      <c r="B10" s="25"/>
      <c r="C10" s="25" t="s">
        <v>70</v>
      </c>
      <c r="D10" s="25"/>
      <c r="E10" s="48">
        <f>-103945435.54+2263998.62</f>
        <v>-101681436.92</v>
      </c>
      <c r="F10" s="48"/>
      <c r="G10" s="48">
        <v>-99254925.319999993</v>
      </c>
    </row>
    <row r="11" spans="1:7" x14ac:dyDescent="0.2">
      <c r="B11" s="25"/>
      <c r="C11" s="25" t="s">
        <v>71</v>
      </c>
      <c r="D11" s="25"/>
      <c r="E11" s="48">
        <v>-42549985.490000002</v>
      </c>
      <c r="F11" s="48"/>
      <c r="G11" s="48">
        <v>-38959696.86999999</v>
      </c>
    </row>
    <row r="12" spans="1:7" x14ac:dyDescent="0.2">
      <c r="B12" s="25"/>
      <c r="C12" s="25" t="s">
        <v>72</v>
      </c>
      <c r="D12" s="25"/>
      <c r="E12" s="48">
        <v>-865726.67</v>
      </c>
      <c r="F12" s="48"/>
      <c r="G12" s="48">
        <v>-1719852.67</v>
      </c>
    </row>
    <row r="13" spans="1:7" x14ac:dyDescent="0.2">
      <c r="B13" s="25"/>
      <c r="C13" s="25" t="s">
        <v>121</v>
      </c>
      <c r="D13" s="25"/>
      <c r="E13" s="48">
        <v>959382.69</v>
      </c>
      <c r="F13" s="48"/>
      <c r="G13" s="48">
        <v>1038968.91</v>
      </c>
    </row>
    <row r="14" spans="1:7" x14ac:dyDescent="0.2">
      <c r="B14" s="25"/>
      <c r="C14" s="25" t="s">
        <v>122</v>
      </c>
      <c r="D14" s="25"/>
      <c r="E14" s="48">
        <v>140916.51</v>
      </c>
      <c r="F14" s="48"/>
      <c r="G14" s="48">
        <v>157357.64000000001</v>
      </c>
    </row>
    <row r="15" spans="1:7" x14ac:dyDescent="0.2">
      <c r="B15" s="25"/>
      <c r="C15" s="25" t="s">
        <v>123</v>
      </c>
      <c r="D15" s="25"/>
      <c r="E15" s="48">
        <v>-1017383.4</v>
      </c>
      <c r="F15" s="48"/>
      <c r="G15" s="48">
        <v>-1113194.96</v>
      </c>
    </row>
    <row r="16" spans="1:7" x14ac:dyDescent="0.2">
      <c r="B16" s="25"/>
      <c r="C16" s="47" t="s">
        <v>103</v>
      </c>
      <c r="D16" s="25"/>
      <c r="E16" s="45">
        <v>18473069.219999999</v>
      </c>
      <c r="F16" s="48"/>
      <c r="G16" s="45">
        <v>16608165.250000004</v>
      </c>
    </row>
    <row r="17" spans="2:7" x14ac:dyDescent="0.2">
      <c r="B17" s="25"/>
      <c r="C17" s="25"/>
      <c r="D17" s="20" t="s">
        <v>73</v>
      </c>
      <c r="E17" s="48">
        <f>SUM(E6:E16)</f>
        <v>-11478522.899999991</v>
      </c>
      <c r="F17" s="48"/>
      <c r="G17" s="48">
        <v>-8665408.3599999845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74</v>
      </c>
      <c r="C19" s="25"/>
      <c r="D19" s="25"/>
      <c r="E19" s="48"/>
      <c r="F19" s="48"/>
      <c r="G19" s="48"/>
    </row>
    <row r="20" spans="2:7" x14ac:dyDescent="0.2">
      <c r="B20" s="25"/>
      <c r="C20" s="25" t="s">
        <v>75</v>
      </c>
      <c r="D20" s="25"/>
      <c r="E20" s="48">
        <v>1157860.7399999939</v>
      </c>
      <c r="F20" s="48"/>
      <c r="G20" s="48">
        <v>234607.20999997924</v>
      </c>
    </row>
    <row r="21" spans="2:7" x14ac:dyDescent="0.2">
      <c r="B21" s="25"/>
      <c r="C21" s="25" t="s">
        <v>76</v>
      </c>
      <c r="D21" s="25"/>
      <c r="E21" s="48">
        <v>568204.35</v>
      </c>
      <c r="F21" s="48"/>
      <c r="G21" s="48">
        <v>537545.54</v>
      </c>
    </row>
    <row r="22" spans="2:7" x14ac:dyDescent="0.2">
      <c r="B22" s="25"/>
      <c r="C22" s="25" t="s">
        <v>77</v>
      </c>
      <c r="D22" s="25"/>
      <c r="E22" s="45">
        <v>-678905.45</v>
      </c>
      <c r="F22" s="48"/>
      <c r="G22" s="45">
        <v>-367736.8</v>
      </c>
    </row>
    <row r="23" spans="2:7" x14ac:dyDescent="0.2">
      <c r="B23" s="25"/>
      <c r="C23" s="25"/>
      <c r="D23" s="20" t="s">
        <v>78</v>
      </c>
      <c r="E23" s="48">
        <f>SUM(E20:E22)</f>
        <v>1047159.6399999938</v>
      </c>
      <c r="F23" s="48"/>
      <c r="G23" s="48">
        <v>404415.94999997929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79</v>
      </c>
      <c r="E25" s="48"/>
      <c r="F25" s="48"/>
      <c r="G25" s="48"/>
    </row>
    <row r="26" spans="2:7" x14ac:dyDescent="0.2">
      <c r="B26" s="25"/>
      <c r="C26" s="25" t="s">
        <v>80</v>
      </c>
      <c r="D26" s="25"/>
      <c r="E26" s="48">
        <v>8148919.4100000001</v>
      </c>
      <c r="F26" s="48"/>
      <c r="G26" s="48">
        <v>14560787.289999999</v>
      </c>
    </row>
    <row r="27" spans="2:7" x14ac:dyDescent="0.2">
      <c r="B27" s="25"/>
      <c r="C27" s="25" t="s">
        <v>112</v>
      </c>
      <c r="D27" s="25"/>
      <c r="E27" s="48">
        <v>-1971865.25</v>
      </c>
      <c r="F27" s="48"/>
      <c r="G27" s="48">
        <v>-107847.61</v>
      </c>
    </row>
    <row r="28" spans="2:7" x14ac:dyDescent="0.2">
      <c r="B28" s="25"/>
      <c r="C28" s="25" t="s">
        <v>117</v>
      </c>
      <c r="D28" s="25"/>
      <c r="E28" s="48">
        <v>12645426.449999999</v>
      </c>
      <c r="F28" s="48"/>
      <c r="G28" s="48">
        <v>15809516.640000001</v>
      </c>
    </row>
    <row r="29" spans="2:7" x14ac:dyDescent="0.2">
      <c r="B29" s="25"/>
      <c r="C29" s="25" t="s">
        <v>81</v>
      </c>
      <c r="D29" s="25"/>
      <c r="E29" s="48">
        <v>417092.16</v>
      </c>
      <c r="F29" s="48"/>
      <c r="G29" s="48">
        <v>414371.97000000003</v>
      </c>
    </row>
    <row r="30" spans="2:7" x14ac:dyDescent="0.2">
      <c r="B30" s="25"/>
      <c r="C30" s="25" t="s">
        <v>82</v>
      </c>
      <c r="D30" s="25"/>
      <c r="E30" s="48">
        <v>-40618949.049999997</v>
      </c>
      <c r="F30" s="48"/>
      <c r="G30" s="48">
        <v>-47848125.049999997</v>
      </c>
    </row>
    <row r="31" spans="2:7" x14ac:dyDescent="0.2">
      <c r="B31" s="25"/>
      <c r="C31" s="25" t="s">
        <v>83</v>
      </c>
      <c r="D31" s="25"/>
      <c r="E31" s="48">
        <v>-9801222.3599999994</v>
      </c>
      <c r="F31" s="48"/>
      <c r="G31" s="48">
        <v>-9721034.3000000007</v>
      </c>
    </row>
    <row r="32" spans="2:7" x14ac:dyDescent="0.2">
      <c r="B32" s="25"/>
      <c r="C32" s="25" t="s">
        <v>84</v>
      </c>
      <c r="D32" s="25"/>
      <c r="E32" s="45">
        <v>-7023640.2999999998</v>
      </c>
      <c r="F32" s="48"/>
      <c r="G32" s="45">
        <v>-6109067.0899999999</v>
      </c>
    </row>
    <row r="33" spans="2:7" x14ac:dyDescent="0.2">
      <c r="B33" s="25"/>
      <c r="C33" s="25"/>
      <c r="D33" s="20" t="s">
        <v>124</v>
      </c>
      <c r="E33" s="48"/>
      <c r="F33" s="48"/>
      <c r="G33" s="48"/>
    </row>
    <row r="34" spans="2:7" x14ac:dyDescent="0.2">
      <c r="B34" s="25"/>
      <c r="C34" s="25"/>
      <c r="D34" s="20" t="s">
        <v>85</v>
      </c>
      <c r="E34" s="48">
        <f>SUM(E26:E32)</f>
        <v>-38204238.939999998</v>
      </c>
      <c r="F34" s="48"/>
      <c r="G34" s="48">
        <v>-33001398.149999999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86</v>
      </c>
      <c r="C36" s="25"/>
      <c r="D36" s="25"/>
      <c r="E36" s="48"/>
      <c r="F36" s="48"/>
      <c r="G36" s="48"/>
    </row>
    <row r="37" spans="2:7" x14ac:dyDescent="0.2">
      <c r="B37" s="25"/>
      <c r="C37" s="25" t="s">
        <v>49</v>
      </c>
      <c r="D37" s="25"/>
      <c r="E37" s="48">
        <v>30412773.280000001</v>
      </c>
      <c r="F37" s="48"/>
      <c r="G37" s="48">
        <v>28521820.370000005</v>
      </c>
    </row>
    <row r="38" spans="2:7" x14ac:dyDescent="0.2">
      <c r="B38" s="25"/>
      <c r="C38" s="25" t="s">
        <v>81</v>
      </c>
      <c r="D38" s="25"/>
      <c r="E38" s="48">
        <v>2348137.2799999998</v>
      </c>
      <c r="F38" s="48"/>
      <c r="G38" s="48">
        <v>1677756.7999999961</v>
      </c>
    </row>
    <row r="39" spans="2:7" x14ac:dyDescent="0.2">
      <c r="B39" s="25"/>
      <c r="C39" s="25" t="s">
        <v>87</v>
      </c>
      <c r="D39" s="25"/>
      <c r="E39" s="48">
        <v>-2263998.62</v>
      </c>
      <c r="F39" s="48"/>
      <c r="G39" s="48">
        <v>-2167117.56</v>
      </c>
    </row>
    <row r="40" spans="2:7" x14ac:dyDescent="0.2">
      <c r="B40" s="25"/>
      <c r="C40" s="25" t="s">
        <v>88</v>
      </c>
      <c r="D40" s="25"/>
      <c r="E40" s="48">
        <v>44583686</v>
      </c>
      <c r="F40" s="48"/>
      <c r="G40" s="48">
        <v>44484847</v>
      </c>
    </row>
    <row r="41" spans="2:7" x14ac:dyDescent="0.2">
      <c r="B41" s="25"/>
      <c r="C41" s="25" t="s">
        <v>89</v>
      </c>
      <c r="D41" s="25"/>
      <c r="E41" s="45">
        <v>-44598900</v>
      </c>
      <c r="F41" s="48"/>
      <c r="G41" s="45">
        <v>-44484847</v>
      </c>
    </row>
    <row r="42" spans="2:7" x14ac:dyDescent="0.2">
      <c r="B42" s="25"/>
      <c r="C42" s="25"/>
      <c r="D42" s="20" t="s">
        <v>90</v>
      </c>
      <c r="E42" s="48"/>
      <c r="F42" s="48"/>
      <c r="G42" s="48"/>
    </row>
    <row r="43" spans="2:7" x14ac:dyDescent="0.2">
      <c r="B43" s="25"/>
      <c r="C43" s="25"/>
      <c r="D43" s="20" t="s">
        <v>91</v>
      </c>
      <c r="E43" s="48">
        <f>SUM(E37:E41)</f>
        <v>30481697.939999998</v>
      </c>
      <c r="F43" s="48"/>
      <c r="G43" s="48">
        <v>28032459.609999999</v>
      </c>
    </row>
    <row r="44" spans="2:7" x14ac:dyDescent="0.2">
      <c r="B44" s="25"/>
      <c r="C44" s="25"/>
      <c r="D44" s="25"/>
      <c r="E44" s="48"/>
      <c r="F44" s="48"/>
      <c r="G44" s="48"/>
    </row>
    <row r="45" spans="2:7" x14ac:dyDescent="0.2">
      <c r="B45" s="25"/>
      <c r="C45" s="25"/>
      <c r="D45" s="20" t="s">
        <v>125</v>
      </c>
      <c r="E45" s="48">
        <f>SUM(E17,E23,E34,E43)</f>
        <v>-18153904.259999998</v>
      </c>
      <c r="F45" s="48"/>
      <c r="G45" s="48">
        <v>-13229930.950000003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 t="s">
        <v>92</v>
      </c>
      <c r="C47" s="25"/>
      <c r="D47" s="25"/>
      <c r="E47" s="45">
        <f>+G49</f>
        <v>101581390.01000001</v>
      </c>
      <c r="F47" s="48"/>
      <c r="G47" s="45">
        <v>114811320.96000001</v>
      </c>
    </row>
    <row r="48" spans="2:7" x14ac:dyDescent="0.2">
      <c r="B48" s="25"/>
      <c r="C48" s="25"/>
      <c r="D48" s="25"/>
      <c r="E48" s="48"/>
      <c r="F48" s="48"/>
      <c r="G48" s="48"/>
    </row>
    <row r="49" spans="2:7" ht="13.5" thickBot="1" x14ac:dyDescent="0.25">
      <c r="B49" s="20" t="s">
        <v>93</v>
      </c>
      <c r="C49" s="25"/>
      <c r="D49" s="25"/>
      <c r="E49" s="51">
        <f>+E47+E45</f>
        <v>83427485.75</v>
      </c>
      <c r="F49" s="48"/>
      <c r="G49" s="51">
        <v>101581390.01000001</v>
      </c>
    </row>
    <row r="50" spans="2:7" ht="13.5" thickTop="1" x14ac:dyDescent="0.2">
      <c r="B50" s="25"/>
      <c r="C50" s="25"/>
      <c r="D50" s="25"/>
      <c r="E50" s="48"/>
      <c r="F50" s="48"/>
      <c r="G50" s="48"/>
    </row>
    <row r="51" spans="2:7" x14ac:dyDescent="0.2">
      <c r="B51" s="25"/>
      <c r="C51" s="25"/>
      <c r="D51" s="25"/>
      <c r="E51" s="48"/>
      <c r="F51" s="48"/>
      <c r="G51" s="48"/>
    </row>
    <row r="52" spans="2:7" x14ac:dyDescent="0.2">
      <c r="B52" s="20" t="s">
        <v>105</v>
      </c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5" t="s">
        <v>106</v>
      </c>
      <c r="C54" s="25"/>
      <c r="D54" s="25"/>
      <c r="E54" s="48">
        <v>-26101154.389999986</v>
      </c>
      <c r="F54" s="48"/>
      <c r="G54" s="48">
        <v>-26291983.530000106</v>
      </c>
    </row>
    <row r="55" spans="2:7" x14ac:dyDescent="0.2">
      <c r="B55" s="49" t="s">
        <v>107</v>
      </c>
      <c r="C55" s="25"/>
      <c r="D55" s="25"/>
      <c r="E55" s="48"/>
      <c r="F55" s="48"/>
      <c r="G55" s="48"/>
    </row>
    <row r="56" spans="2:7" x14ac:dyDescent="0.2">
      <c r="B56" s="49" t="s">
        <v>94</v>
      </c>
      <c r="C56" s="25"/>
      <c r="D56" s="25"/>
      <c r="E56" s="48"/>
      <c r="F56" s="48"/>
      <c r="G56" s="48"/>
    </row>
    <row r="57" spans="2:7" x14ac:dyDescent="0.2">
      <c r="B57" s="25"/>
      <c r="C57" s="25" t="s">
        <v>95</v>
      </c>
      <c r="D57" s="25"/>
      <c r="E57" s="48">
        <v>9531620.5700000003</v>
      </c>
      <c r="F57" s="48"/>
      <c r="G57" s="48">
        <v>8657876.6099999994</v>
      </c>
    </row>
    <row r="58" spans="2:7" x14ac:dyDescent="0.2">
      <c r="B58" s="25"/>
      <c r="C58" s="25" t="s">
        <v>96</v>
      </c>
      <c r="D58" s="25"/>
      <c r="E58" s="48"/>
      <c r="F58" s="48"/>
      <c r="G58" s="48"/>
    </row>
    <row r="59" spans="2:7" x14ac:dyDescent="0.2">
      <c r="B59" s="25"/>
      <c r="C59" s="25"/>
      <c r="D59" s="54" t="s">
        <v>97</v>
      </c>
      <c r="E59" s="48">
        <v>313963.46999999997</v>
      </c>
      <c r="F59" s="48"/>
      <c r="G59" s="48">
        <v>-795653.37999997928</v>
      </c>
    </row>
    <row r="60" spans="2:7" x14ac:dyDescent="0.2">
      <c r="B60" s="25"/>
      <c r="C60" s="25"/>
      <c r="D60" s="54" t="s">
        <v>3</v>
      </c>
      <c r="E60" s="48">
        <v>-22038.55</v>
      </c>
      <c r="F60" s="48"/>
      <c r="G60" s="48">
        <v>76135.56</v>
      </c>
    </row>
    <row r="61" spans="2:7" x14ac:dyDescent="0.2">
      <c r="B61" s="25"/>
      <c r="C61" s="25"/>
      <c r="D61" s="54" t="s">
        <v>98</v>
      </c>
      <c r="E61" s="48">
        <v>-430691.45</v>
      </c>
      <c r="F61" s="48"/>
      <c r="G61" s="48">
        <v>1780250.4600000002</v>
      </c>
    </row>
    <row r="62" spans="2:7" s="25" customFormat="1" x14ac:dyDescent="0.2">
      <c r="D62" s="54" t="s">
        <v>16</v>
      </c>
      <c r="E62" s="48">
        <v>-2060160.73</v>
      </c>
      <c r="F62" s="48"/>
      <c r="G62" s="48">
        <v>2095416.36</v>
      </c>
    </row>
    <row r="63" spans="2:7" s="25" customFormat="1" x14ac:dyDescent="0.2">
      <c r="D63" s="54" t="s">
        <v>54</v>
      </c>
      <c r="E63" s="48">
        <v>921307.23</v>
      </c>
      <c r="F63" s="48"/>
      <c r="G63" s="48">
        <v>562302.31000000006</v>
      </c>
    </row>
    <row r="64" spans="2:7" x14ac:dyDescent="0.2">
      <c r="B64" s="25"/>
      <c r="C64" s="25"/>
      <c r="D64" s="54" t="s">
        <v>19</v>
      </c>
      <c r="E64" s="48">
        <v>99873.3</v>
      </c>
      <c r="G64" s="48">
        <v>-56710.689999999995</v>
      </c>
    </row>
    <row r="65" spans="2:7" x14ac:dyDescent="0.2">
      <c r="B65" s="25"/>
      <c r="C65" s="25"/>
      <c r="D65" s="54" t="s">
        <v>113</v>
      </c>
      <c r="E65" s="48">
        <v>13159303.58</v>
      </c>
      <c r="F65" s="48"/>
      <c r="G65" s="48">
        <v>-17985806.649999999</v>
      </c>
    </row>
    <row r="66" spans="2:7" x14ac:dyDescent="0.2">
      <c r="B66" s="25"/>
      <c r="C66" s="25"/>
      <c r="D66" s="54" t="s">
        <v>114</v>
      </c>
      <c r="E66" s="48">
        <v>-7646450.0099999998</v>
      </c>
      <c r="F66" s="48"/>
      <c r="G66" s="48">
        <v>22650058.469999999</v>
      </c>
    </row>
    <row r="67" spans="2:7" x14ac:dyDescent="0.2">
      <c r="B67" s="25"/>
      <c r="C67" s="25"/>
      <c r="D67" s="54" t="s">
        <v>109</v>
      </c>
      <c r="E67" s="45">
        <v>755903.98</v>
      </c>
      <c r="F67" s="48"/>
      <c r="G67" s="45">
        <v>642706.12</v>
      </c>
    </row>
    <row r="68" spans="2:7" x14ac:dyDescent="0.2">
      <c r="B68" s="25"/>
      <c r="C68" s="25"/>
      <c r="D68" s="25"/>
      <c r="E68" s="48"/>
      <c r="F68" s="48"/>
      <c r="G68" s="48"/>
    </row>
    <row r="69" spans="2:7" ht="13.5" thickBot="1" x14ac:dyDescent="0.25">
      <c r="B69" s="25"/>
      <c r="C69" s="25"/>
      <c r="D69" s="20" t="s">
        <v>99</v>
      </c>
      <c r="E69" s="51">
        <f>SUM(E54:E67)</f>
        <v>-11478522.999999981</v>
      </c>
      <c r="F69" s="48"/>
      <c r="G69" s="51">
        <v>-8665408.3600000869</v>
      </c>
    </row>
    <row r="70" spans="2:7" ht="13.5" thickTop="1" x14ac:dyDescent="0.2">
      <c r="B70" s="25"/>
      <c r="C70" s="25"/>
      <c r="D70" s="25"/>
      <c r="E70" s="48"/>
      <c r="F70" s="48"/>
      <c r="G70" s="48"/>
    </row>
    <row r="71" spans="2:7" x14ac:dyDescent="0.2">
      <c r="B71" s="25"/>
      <c r="C71" s="25"/>
      <c r="D71" s="25"/>
      <c r="E71" s="48"/>
      <c r="F71" s="48"/>
      <c r="G71" s="48"/>
    </row>
    <row r="72" spans="2:7" x14ac:dyDescent="0.2">
      <c r="B72" s="25" t="s">
        <v>100</v>
      </c>
      <c r="C72" s="25"/>
      <c r="D72" s="25"/>
      <c r="E72" s="48"/>
      <c r="F72" s="48"/>
      <c r="G72" s="48"/>
    </row>
    <row r="73" spans="2:7" s="25" customFormat="1" x14ac:dyDescent="0.2">
      <c r="E73" s="48"/>
      <c r="F73" s="48"/>
      <c r="G73" s="48"/>
    </row>
    <row r="74" spans="2:7" x14ac:dyDescent="0.2">
      <c r="C74" t="s">
        <v>115</v>
      </c>
      <c r="E74" s="48">
        <v>5995</v>
      </c>
      <c r="G74" s="48">
        <v>0</v>
      </c>
    </row>
    <row r="75" spans="2:7" x14ac:dyDescent="0.2">
      <c r="C75" t="s">
        <v>101</v>
      </c>
      <c r="E75" s="48">
        <v>284715.09999999998</v>
      </c>
      <c r="G75" s="48">
        <v>-160074.39000000001</v>
      </c>
    </row>
    <row r="76" spans="2:7" x14ac:dyDescent="0.2">
      <c r="E76" s="25"/>
      <c r="G76" s="25"/>
    </row>
    <row r="77" spans="2:7" x14ac:dyDescent="0.2">
      <c r="E77" s="25"/>
      <c r="G77" s="25"/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2018-02-09T19:46:49Z</dcterms:modified>
</cp:coreProperties>
</file>