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6\2-Campus Statements\Web Statements\"/>
    </mc:Choice>
  </mc:AlternateContent>
  <bookViews>
    <workbookView xWindow="8865" yWindow="-105" windowWidth="14265" windowHeight="12045" activeTab="2"/>
  </bookViews>
  <sheets>
    <sheet name="Statement of Net Position" sheetId="1" r:id="rId1"/>
    <sheet name="Stmt of Rev Exp and Chg Net" sheetId="2" r:id="rId2"/>
    <sheet name="Stmt 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Position'!$A$1:$G$57</definedName>
    <definedName name="_xlnm.Print_Titles" localSheetId="0">'Statement of Net Position'!$A:$D</definedName>
  </definedNames>
  <calcPr calcId="152511"/>
</workbook>
</file>

<file path=xl/calcChain.xml><?xml version="1.0" encoding="utf-8"?>
<calcChain xmlns="http://schemas.openxmlformats.org/spreadsheetml/2006/main">
  <c r="E55" i="1" l="1"/>
  <c r="E42" i="1"/>
  <c r="E41" i="1"/>
  <c r="E33" i="1"/>
  <c r="E21" i="1"/>
  <c r="E20" i="1"/>
  <c r="E10" i="1"/>
  <c r="E43" i="2"/>
  <c r="E38" i="2"/>
  <c r="E34" i="2"/>
  <c r="E23" i="2"/>
  <c r="E22" i="2"/>
  <c r="E14" i="2"/>
  <c r="E66" i="3"/>
  <c r="E46" i="3"/>
  <c r="E27" i="3"/>
  <c r="E40" i="3"/>
  <c r="E31" i="3"/>
  <c r="E20" i="3"/>
  <c r="E14" i="3"/>
  <c r="E42" i="3" l="1"/>
</calcChain>
</file>

<file path=xl/sharedStrings.xml><?xml version="1.0" encoding="utf-8"?>
<sst xmlns="http://schemas.openxmlformats.org/spreadsheetml/2006/main" count="151" uniqueCount="132">
  <si>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</si>
  <si>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</si>
  <si>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</si>
  <si>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</si>
  <si>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</si>
  <si>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</si>
  <si>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</si>
  <si>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</si>
  <si>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</si>
  <si>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</si>
  <si>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</si>
  <si>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</si>
  <si>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</si>
  <si>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</si>
  <si>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</si>
  <si>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</si>
  <si>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</si>
  <si>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</si>
  <si>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</si>
  <si>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</si>
  <si>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</si>
  <si>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</si>
  <si>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</si>
  <si>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</si>
  <si>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</si>
  <si>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</si>
  <si>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</si>
  <si>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</si>
  <si>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</si>
  <si>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</si>
  <si>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</si>
  <si>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</si>
  <si>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</si>
  <si>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</si>
  <si>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</si>
  <si>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</si>
  <si>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</si>
  <si>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</si>
  <si>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</si>
  <si>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</si>
  <si>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</si>
  <si>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</si>
  <si>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</si>
  <si>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</si>
  <si>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</si>
  <si>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</si>
  <si>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</si>
  <si>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</si>
  <si>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</si>
  <si>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</si>
  <si>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</si>
  <si>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</si>
  <si>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</si>
  <si>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</si>
  <si>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</si>
  <si>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</si>
  <si>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</si>
  <si>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</si>
  <si>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</si>
  <si>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</si>
  <si>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University of Wisconsin System - Colleges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</si>
  <si>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</si>
  <si>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</si>
  <si>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</si>
  <si>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</si>
  <si>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</si>
  <si>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</si>
  <si>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</si>
  <si>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</si>
  <si>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</si>
  <si>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</si>
  <si>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</si>
  <si>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</si>
  <si>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</si>
  <si>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</si>
  <si>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</si>
  <si>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</si>
  <si>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</si>
  <si>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</si>
  <si>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</si>
  <si>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</si>
  <si>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</si>
  <si>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</si>
  <si>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</si>
  <si>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</si>
  <si>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</si>
  <si>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</si>
  <si>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</si>
  <si>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</si>
  <si>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</si>
  <si>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</si>
  <si>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</si>
  <si>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</si>
  <si>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</si>
  <si>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</si>
  <si>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</si>
  <si>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</si>
  <si>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</si>
  <si>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</si>
  <si>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</si>
  <si>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</si>
  <si>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</si>
  <si>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</si>
  <si>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</si>
  <si>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</si>
  <si>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</si>
  <si>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</si>
  <si>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Statement of Revenues, Expenses and Changes in Net Assets</t>
  </si>
  <si>
    <t>Net Cash Provided (Used) in Capital and Related</t>
  </si>
  <si>
    <t>Net Increase (Decrease) in Cash and Cash Equivalents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</si>
  <si>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</si>
  <si>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</si>
  <si>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</si>
  <si>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</si>
  <si>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</si>
  <si>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</si>
  <si>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</si>
  <si>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June 30, 2015</t>
  </si>
  <si>
    <t>Prior Period Adjustment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</si>
  <si>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</si>
  <si>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</si>
  <si>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</si>
  <si>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</si>
  <si>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</si>
  <si>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</si>
  <si>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Pensions</t>
  </si>
  <si>
    <t>June 30, 2016</t>
  </si>
  <si>
    <t>Capital Appropriations</t>
  </si>
  <si>
    <t>Net Pension Liability</t>
  </si>
  <si>
    <t xml:space="preserve">  Scholarship Allowances of $9,765,442 and $9,995,266, respectively)</t>
  </si>
  <si>
    <t xml:space="preserve">  Scholarship Allowances of $168,884 and $163,557, respectively)</t>
  </si>
  <si>
    <t>Income (Loss) Before Capital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</si>
</sst>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0" fillId="0" borderId="2" xfId="1" applyFont="1" applyBorder="1"/>
    <xf numFmtId="43" fontId="0" fillId="0" borderId="0" xfId="1" applyFont="1" applyFill="1"/>
    <xf numFmtId="0" fontId="0" fillId="0" borderId="0" xfId="0" applyFill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K20" sqref="K20"/>
    </sheetView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4" style="9" bestFit="1" customWidth="1"/>
    <col min="6" max="6" width="2.42578125" style="10" customWidth="1"/>
    <col min="7" max="7" width="14" style="9" bestFit="1" customWidth="1"/>
    <col min="8" max="16384" width="9.140625" style="1"/>
  </cols>
  <sheetData>
    <row r="1" spans="1:7" ht="18" x14ac:dyDescent="0.25">
      <c r="A1" s="8" t="s">
        <v>56</v>
      </c>
      <c r="B1" s="2"/>
      <c r="C1" s="2"/>
      <c r="D1" s="2"/>
      <c r="E1" s="11"/>
      <c r="F1" s="22"/>
      <c r="G1" s="11"/>
    </row>
    <row r="2" spans="1:7" ht="15.95" customHeight="1" x14ac:dyDescent="0.25">
      <c r="A2" s="5" t="s">
        <v>60</v>
      </c>
      <c r="B2" s="7"/>
      <c r="C2" s="5"/>
      <c r="D2" s="5"/>
      <c r="E2" s="29">
        <v>42551</v>
      </c>
      <c r="F2" s="21"/>
      <c r="G2" s="29">
        <v>42185</v>
      </c>
    </row>
    <row r="3" spans="1:7" x14ac:dyDescent="0.2">
      <c r="F3" s="9"/>
      <c r="G3" s="26"/>
    </row>
    <row r="4" spans="1:7" x14ac:dyDescent="0.2">
      <c r="B4" s="6" t="s">
        <v>0</v>
      </c>
      <c r="F4" s="9"/>
      <c r="G4" s="26"/>
    </row>
    <row r="5" spans="1:7" x14ac:dyDescent="0.2">
      <c r="B5" s="1" t="s">
        <v>30</v>
      </c>
      <c r="F5" s="9"/>
      <c r="G5" s="26"/>
    </row>
    <row r="6" spans="1:7" ht="12.75" customHeight="1" x14ac:dyDescent="0.2">
      <c r="C6" s="1" t="s">
        <v>1</v>
      </c>
      <c r="E6" s="9">
        <v>31922666.449999999</v>
      </c>
      <c r="F6" s="9"/>
      <c r="G6" s="32">
        <v>32714474</v>
      </c>
    </row>
    <row r="7" spans="1:7" x14ac:dyDescent="0.2">
      <c r="C7" s="1" t="s">
        <v>2</v>
      </c>
      <c r="E7" s="9">
        <v>4160397.9899999998</v>
      </c>
      <c r="F7" s="9"/>
      <c r="G7" s="33">
        <v>3506550</v>
      </c>
    </row>
    <row r="8" spans="1:7" x14ac:dyDescent="0.2">
      <c r="C8" s="1" t="s">
        <v>3</v>
      </c>
      <c r="E8" s="9">
        <v>44781.89</v>
      </c>
      <c r="F8" s="9"/>
      <c r="G8" s="33">
        <v>64533</v>
      </c>
    </row>
    <row r="9" spans="1:7" x14ac:dyDescent="0.2">
      <c r="C9" s="1" t="s">
        <v>4</v>
      </c>
      <c r="E9" s="22">
        <v>94590.389999999985</v>
      </c>
      <c r="F9" s="9"/>
      <c r="G9" s="22">
        <v>1174411</v>
      </c>
    </row>
    <row r="10" spans="1:7" x14ac:dyDescent="0.2">
      <c r="D10" s="1" t="s">
        <v>5</v>
      </c>
      <c r="E10" s="9">
        <f>+SUM(E6:E9)</f>
        <v>36222436.719999999</v>
      </c>
      <c r="F10" s="9"/>
      <c r="G10" s="9">
        <v>37459968</v>
      </c>
    </row>
    <row r="11" spans="1:7" x14ac:dyDescent="0.2">
      <c r="F11" s="9"/>
      <c r="G11" s="26"/>
    </row>
    <row r="12" spans="1:7" x14ac:dyDescent="0.2">
      <c r="B12" s="1" t="s">
        <v>6</v>
      </c>
      <c r="F12" s="9"/>
      <c r="G12" s="26"/>
    </row>
    <row r="13" spans="1:7" x14ac:dyDescent="0.2">
      <c r="C13" s="1" t="s">
        <v>7</v>
      </c>
      <c r="E13" s="9">
        <v>1243155.33</v>
      </c>
      <c r="F13" s="9"/>
      <c r="G13" s="34">
        <v>1329457</v>
      </c>
    </row>
    <row r="14" spans="1:7" x14ac:dyDescent="0.2">
      <c r="C14" s="1" t="s">
        <v>8</v>
      </c>
      <c r="E14" s="9">
        <v>145352</v>
      </c>
      <c r="F14" s="9"/>
      <c r="G14" s="34">
        <v>145352</v>
      </c>
    </row>
    <row r="15" spans="1:7" x14ac:dyDescent="0.2">
      <c r="C15" s="1" t="s">
        <v>9</v>
      </c>
      <c r="E15" s="9">
        <v>1599.89</v>
      </c>
      <c r="F15" s="9"/>
      <c r="G15" s="34">
        <v>2666</v>
      </c>
    </row>
    <row r="16" spans="1:7" x14ac:dyDescent="0.2">
      <c r="C16" s="1" t="s">
        <v>10</v>
      </c>
      <c r="E16" s="9">
        <v>591816.09</v>
      </c>
      <c r="F16" s="9"/>
      <c r="G16" s="34">
        <v>676494</v>
      </c>
    </row>
    <row r="17" spans="2:7" x14ac:dyDescent="0.2">
      <c r="C17" s="1" t="s">
        <v>11</v>
      </c>
      <c r="E17" s="9">
        <v>1841033.72</v>
      </c>
      <c r="F17" s="9"/>
      <c r="G17" s="34">
        <v>1882326</v>
      </c>
    </row>
    <row r="18" spans="2:7" x14ac:dyDescent="0.2">
      <c r="C18" s="1" t="s">
        <v>32</v>
      </c>
      <c r="E18" s="9">
        <v>23987559.57</v>
      </c>
      <c r="F18" s="9"/>
      <c r="G18" s="9">
        <v>25439372</v>
      </c>
    </row>
    <row r="19" spans="2:7" x14ac:dyDescent="0.2">
      <c r="C19" s="25" t="s">
        <v>113</v>
      </c>
      <c r="E19" s="22">
        <v>0</v>
      </c>
      <c r="F19" s="9"/>
      <c r="G19" s="22">
        <v>8780583</v>
      </c>
    </row>
    <row r="20" spans="2:7" x14ac:dyDescent="0.2">
      <c r="D20" s="1" t="s">
        <v>12</v>
      </c>
      <c r="E20" s="22">
        <f>+SUM(E13:E19)</f>
        <v>27810516.600000001</v>
      </c>
      <c r="F20" s="9"/>
      <c r="G20" s="22">
        <v>38256250</v>
      </c>
    </row>
    <row r="21" spans="2:7" s="6" customFormat="1" x14ac:dyDescent="0.2">
      <c r="D21" s="6" t="s">
        <v>13</v>
      </c>
      <c r="E21" s="22">
        <f>+E10+E20</f>
        <v>64032953.32</v>
      </c>
      <c r="F21" s="9"/>
      <c r="G21" s="22">
        <v>75716218</v>
      </c>
    </row>
    <row r="22" spans="2:7" x14ac:dyDescent="0.2">
      <c r="F22" s="9"/>
      <c r="G22" s="26"/>
    </row>
    <row r="23" spans="2:7" x14ac:dyDescent="0.2">
      <c r="B23" s="20" t="s">
        <v>114</v>
      </c>
      <c r="C23" s="48"/>
      <c r="D23" s="48"/>
      <c r="E23" s="54">
        <v>26824084.469999999</v>
      </c>
      <c r="F23" s="9"/>
      <c r="G23" s="54">
        <v>6747643</v>
      </c>
    </row>
    <row r="24" spans="2:7" x14ac:dyDescent="0.2">
      <c r="F24" s="9"/>
      <c r="G24" s="26"/>
    </row>
    <row r="25" spans="2:7" x14ac:dyDescent="0.2">
      <c r="B25" s="6" t="s">
        <v>14</v>
      </c>
      <c r="F25" s="9"/>
      <c r="G25" s="26"/>
    </row>
    <row r="26" spans="2:7" x14ac:dyDescent="0.2">
      <c r="B26" s="1" t="s">
        <v>15</v>
      </c>
      <c r="F26" s="9"/>
      <c r="G26" s="26"/>
    </row>
    <row r="27" spans="2:7" x14ac:dyDescent="0.2">
      <c r="C27" s="1" t="s">
        <v>16</v>
      </c>
      <c r="E27" s="9">
        <v>4133795.02</v>
      </c>
      <c r="F27" s="9"/>
      <c r="G27" s="35">
        <v>4278257</v>
      </c>
    </row>
    <row r="28" spans="2:7" x14ac:dyDescent="0.2">
      <c r="C28" s="1" t="s">
        <v>17</v>
      </c>
      <c r="E28" s="9">
        <v>325929.98</v>
      </c>
      <c r="F28" s="9"/>
      <c r="G28" s="35">
        <v>308692</v>
      </c>
    </row>
    <row r="29" spans="2:7" x14ac:dyDescent="0.2">
      <c r="C29" s="1" t="s">
        <v>18</v>
      </c>
      <c r="E29" s="9">
        <v>38823.520000000004</v>
      </c>
      <c r="F29" s="9"/>
      <c r="G29" s="35">
        <v>60121</v>
      </c>
    </row>
    <row r="30" spans="2:7" x14ac:dyDescent="0.2">
      <c r="C30" s="1" t="s">
        <v>54</v>
      </c>
      <c r="E30" s="9">
        <v>2203054.7100000004</v>
      </c>
      <c r="F30" s="9"/>
      <c r="G30" s="35">
        <v>2123446</v>
      </c>
    </row>
    <row r="31" spans="2:7" x14ac:dyDescent="0.2">
      <c r="C31" s="1" t="s">
        <v>19</v>
      </c>
      <c r="E31" s="9">
        <v>935279.52</v>
      </c>
      <c r="F31" s="9"/>
      <c r="G31" s="35">
        <v>993082</v>
      </c>
    </row>
    <row r="32" spans="2:7" x14ac:dyDescent="0.2">
      <c r="C32" s="1" t="s">
        <v>20</v>
      </c>
      <c r="E32" s="22">
        <v>230342.7</v>
      </c>
      <c r="F32" s="9"/>
      <c r="G32" s="22">
        <v>127651</v>
      </c>
    </row>
    <row r="33" spans="2:7" x14ac:dyDescent="0.2">
      <c r="D33" s="1" t="s">
        <v>21</v>
      </c>
      <c r="E33" s="9">
        <f>+SUM(E27:E32)</f>
        <v>7867225.4500000002</v>
      </c>
      <c r="F33" s="9"/>
      <c r="G33" s="9">
        <v>7891249</v>
      </c>
    </row>
    <row r="34" spans="2:7" x14ac:dyDescent="0.2">
      <c r="F34" s="9"/>
      <c r="G34" s="26"/>
    </row>
    <row r="35" spans="2:7" x14ac:dyDescent="0.2">
      <c r="B35" s="1" t="s">
        <v>22</v>
      </c>
      <c r="F35" s="9"/>
      <c r="G35" s="26"/>
    </row>
    <row r="36" spans="2:7" x14ac:dyDescent="0.2">
      <c r="C36" s="1" t="s">
        <v>17</v>
      </c>
      <c r="E36" s="9">
        <v>6034611.0999999996</v>
      </c>
      <c r="F36" s="9"/>
      <c r="G36" s="36">
        <v>6048145</v>
      </c>
    </row>
    <row r="37" spans="2:7" x14ac:dyDescent="0.2">
      <c r="C37" s="1" t="s">
        <v>18</v>
      </c>
      <c r="E37" s="9">
        <v>7974</v>
      </c>
      <c r="F37" s="9"/>
      <c r="G37" s="36">
        <v>35201</v>
      </c>
    </row>
    <row r="38" spans="2:7" s="3" customFormat="1" x14ac:dyDescent="0.2">
      <c r="C38" s="3" t="s">
        <v>19</v>
      </c>
      <c r="E38" s="9">
        <v>608218.32999999996</v>
      </c>
      <c r="F38" s="9"/>
      <c r="G38" s="9">
        <v>856673</v>
      </c>
    </row>
    <row r="39" spans="2:7" s="3" customFormat="1" x14ac:dyDescent="0.2">
      <c r="C39" s="25" t="s">
        <v>115</v>
      </c>
      <c r="D39" s="1"/>
      <c r="E39" s="9">
        <v>7044327.9800000004</v>
      </c>
      <c r="F39" s="9"/>
      <c r="G39" s="9">
        <v>6607195</v>
      </c>
    </row>
    <row r="40" spans="2:7" x14ac:dyDescent="0.2">
      <c r="C40" s="25" t="s">
        <v>128</v>
      </c>
      <c r="E40" s="22">
        <v>4960693.93</v>
      </c>
      <c r="F40" s="9"/>
      <c r="G40" s="22">
        <v>0</v>
      </c>
    </row>
    <row r="41" spans="2:7" x14ac:dyDescent="0.2">
      <c r="D41" s="1" t="s">
        <v>23</v>
      </c>
      <c r="E41" s="22">
        <f>+SUM(E36:E40)</f>
        <v>18655825.34</v>
      </c>
      <c r="F41" s="9"/>
      <c r="G41" s="22">
        <v>13547214</v>
      </c>
    </row>
    <row r="42" spans="2:7" s="6" customFormat="1" x14ac:dyDescent="0.2">
      <c r="D42" s="6" t="s">
        <v>24</v>
      </c>
      <c r="E42" s="22">
        <f>+E41+E33</f>
        <v>26523050.789999999</v>
      </c>
      <c r="F42" s="9"/>
      <c r="G42" s="22">
        <v>21438463</v>
      </c>
    </row>
    <row r="43" spans="2:7" x14ac:dyDescent="0.2">
      <c r="F43" s="9"/>
      <c r="G43" s="26"/>
    </row>
    <row r="44" spans="2:7" x14ac:dyDescent="0.2">
      <c r="B44" s="6" t="s">
        <v>116</v>
      </c>
      <c r="E44" s="22">
        <v>10641588.5</v>
      </c>
      <c r="F44" s="9"/>
      <c r="G44" s="46">
        <v>207255</v>
      </c>
    </row>
    <row r="45" spans="2:7" x14ac:dyDescent="0.2">
      <c r="F45" s="9"/>
      <c r="G45" s="26"/>
    </row>
    <row r="46" spans="2:7" x14ac:dyDescent="0.2">
      <c r="B46" s="6" t="s">
        <v>57</v>
      </c>
      <c r="F46" s="9"/>
      <c r="G46" s="26"/>
    </row>
    <row r="47" spans="2:7" x14ac:dyDescent="0.2">
      <c r="C47" s="25" t="s">
        <v>59</v>
      </c>
      <c r="E47" s="9">
        <v>20160022.670000002</v>
      </c>
      <c r="F47" s="9"/>
      <c r="G47" s="37">
        <v>21694051</v>
      </c>
    </row>
    <row r="48" spans="2:7" x14ac:dyDescent="0.2">
      <c r="C48" s="1" t="s">
        <v>25</v>
      </c>
      <c r="F48" s="9"/>
      <c r="G48" s="37"/>
    </row>
    <row r="49" spans="1:7" x14ac:dyDescent="0.2">
      <c r="D49" s="25" t="s">
        <v>125</v>
      </c>
      <c r="E49" s="9">
        <v>0</v>
      </c>
      <c r="F49" s="9"/>
      <c r="G49" s="47">
        <v>8780583</v>
      </c>
    </row>
    <row r="50" spans="1:7" x14ac:dyDescent="0.2">
      <c r="D50" s="1" t="s">
        <v>26</v>
      </c>
      <c r="E50" s="9">
        <v>309592.96000000002</v>
      </c>
      <c r="F50" s="9"/>
      <c r="G50" s="37">
        <v>333349</v>
      </c>
    </row>
    <row r="51" spans="1:7" x14ac:dyDescent="0.2">
      <c r="D51" s="1" t="s">
        <v>27</v>
      </c>
      <c r="E51" s="9">
        <v>2156999.87</v>
      </c>
      <c r="F51" s="9"/>
      <c r="G51" s="37">
        <v>2106295</v>
      </c>
    </row>
    <row r="52" spans="1:7" x14ac:dyDescent="0.2">
      <c r="D52" s="1" t="s">
        <v>31</v>
      </c>
      <c r="E52" s="9">
        <v>42539.94</v>
      </c>
      <c r="F52" s="9"/>
      <c r="G52" s="37">
        <v>42540</v>
      </c>
    </row>
    <row r="53" spans="1:7" x14ac:dyDescent="0.2">
      <c r="D53" s="1" t="s">
        <v>28</v>
      </c>
      <c r="E53" s="9">
        <v>787769.04</v>
      </c>
      <c r="F53" s="9"/>
      <c r="G53" s="37">
        <v>1277738</v>
      </c>
    </row>
    <row r="54" spans="1:7" x14ac:dyDescent="0.2">
      <c r="C54" s="1" t="s">
        <v>29</v>
      </c>
      <c r="E54" s="22">
        <v>30235474.020000003</v>
      </c>
      <c r="F54" s="9"/>
      <c r="G54" s="22">
        <v>26583587</v>
      </c>
    </row>
    <row r="55" spans="1:7" s="6" customFormat="1" ht="13.5" thickBot="1" x14ac:dyDescent="0.25">
      <c r="D55" s="6" t="s">
        <v>58</v>
      </c>
      <c r="E55" s="12">
        <f>+SUM(E47:E54)</f>
        <v>53692398.500000007</v>
      </c>
      <c r="F55" s="9"/>
      <c r="G55" s="12">
        <v>60818143</v>
      </c>
    </row>
    <row r="56" spans="1:7" ht="13.5" thickTop="1" x14ac:dyDescent="0.2">
      <c r="A56" s="2"/>
      <c r="B56" s="2"/>
      <c r="C56" s="2"/>
      <c r="D56" s="2"/>
      <c r="E56" s="11"/>
      <c r="F56" s="11"/>
      <c r="G56" s="28"/>
    </row>
    <row r="57" spans="1:7" x14ac:dyDescent="0.2">
      <c r="F57" s="9"/>
      <c r="G57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D23" sqref="D23"/>
    </sheetView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6" bestFit="1" customWidth="1"/>
    <col min="7" max="7" width="15" bestFit="1" customWidth="1"/>
  </cols>
  <sheetData>
    <row r="1" spans="1:7" s="1" customFormat="1" ht="18" x14ac:dyDescent="0.25">
      <c r="A1" s="14" t="s">
        <v>107</v>
      </c>
      <c r="B1" s="14"/>
      <c r="C1" s="15"/>
      <c r="D1" s="15"/>
      <c r="E1" s="28"/>
      <c r="F1" s="15"/>
      <c r="G1" s="11"/>
    </row>
    <row r="2" spans="1:7" s="1" customFormat="1" x14ac:dyDescent="0.2">
      <c r="A2" s="59" t="s">
        <v>60</v>
      </c>
      <c r="B2" s="59"/>
      <c r="C2" s="59"/>
      <c r="D2" s="59"/>
      <c r="E2" s="31" t="s">
        <v>105</v>
      </c>
      <c r="F2" s="13"/>
      <c r="G2" s="23" t="s">
        <v>105</v>
      </c>
    </row>
    <row r="3" spans="1:7" s="1" customFormat="1" x14ac:dyDescent="0.2">
      <c r="A3" s="60"/>
      <c r="B3" s="60"/>
      <c r="C3" s="60"/>
      <c r="D3" s="60"/>
      <c r="E3" s="51" t="s">
        <v>126</v>
      </c>
      <c r="F3" s="13"/>
      <c r="G3" s="51" t="s">
        <v>117</v>
      </c>
    </row>
    <row r="4" spans="1:7" s="1" customFormat="1" x14ac:dyDescent="0.2">
      <c r="A4" s="16" t="s">
        <v>33</v>
      </c>
      <c r="B4" s="16"/>
      <c r="C4" s="16"/>
      <c r="D4" s="17"/>
      <c r="E4" s="30"/>
      <c r="F4" s="18"/>
      <c r="G4" s="19"/>
    </row>
    <row r="5" spans="1:7" s="1" customFormat="1" x14ac:dyDescent="0.2">
      <c r="A5" s="13"/>
      <c r="B5" s="20" t="s">
        <v>34</v>
      </c>
      <c r="C5" s="13"/>
      <c r="D5" s="13"/>
      <c r="E5" s="26"/>
      <c r="F5" s="13"/>
      <c r="G5" s="9"/>
    </row>
    <row r="6" spans="1:7" s="1" customFormat="1" x14ac:dyDescent="0.2">
      <c r="A6" s="13"/>
      <c r="B6" s="13"/>
      <c r="C6" s="13" t="s">
        <v>35</v>
      </c>
      <c r="D6" s="13"/>
      <c r="E6" s="26"/>
      <c r="F6" s="13"/>
      <c r="G6" s="9"/>
    </row>
    <row r="7" spans="1:7" s="1" customFormat="1" x14ac:dyDescent="0.2">
      <c r="C7" s="25" t="s">
        <v>129</v>
      </c>
      <c r="E7" s="38">
        <v>35515261.439999998</v>
      </c>
      <c r="G7" s="9">
        <v>37794498</v>
      </c>
    </row>
    <row r="8" spans="1:7" s="1" customFormat="1" x14ac:dyDescent="0.2">
      <c r="C8" s="1" t="s">
        <v>36</v>
      </c>
      <c r="E8" s="38">
        <v>16275416.359999999</v>
      </c>
      <c r="G8" s="9">
        <v>18239931</v>
      </c>
    </row>
    <row r="9" spans="1:7" s="1" customFormat="1" x14ac:dyDescent="0.2">
      <c r="C9" s="1" t="s">
        <v>37</v>
      </c>
      <c r="E9" s="39">
        <v>248553.39000000013</v>
      </c>
      <c r="G9" s="9">
        <v>617188</v>
      </c>
    </row>
    <row r="10" spans="1:7" s="1" customFormat="1" x14ac:dyDescent="0.2">
      <c r="C10" s="1" t="s">
        <v>38</v>
      </c>
      <c r="E10" s="40">
        <v>5423830.790000001</v>
      </c>
      <c r="G10" s="9">
        <v>5871225</v>
      </c>
    </row>
    <row r="11" spans="1:7" s="1" customFormat="1" x14ac:dyDescent="0.2">
      <c r="C11" s="1" t="s">
        <v>53</v>
      </c>
      <c r="E11" s="26"/>
      <c r="G11" s="9"/>
    </row>
    <row r="12" spans="1:7" s="1" customFormat="1" x14ac:dyDescent="0.2">
      <c r="C12" s="25" t="s">
        <v>130</v>
      </c>
      <c r="E12" s="41">
        <v>1616534.42</v>
      </c>
      <c r="G12" s="9">
        <v>1847618</v>
      </c>
    </row>
    <row r="13" spans="1:7" s="1" customFormat="1" x14ac:dyDescent="0.2">
      <c r="C13" s="1" t="s">
        <v>39</v>
      </c>
      <c r="E13" s="42">
        <v>6878540.3099999996</v>
      </c>
      <c r="F13" s="3"/>
      <c r="G13" s="11">
        <v>6368642</v>
      </c>
    </row>
    <row r="14" spans="1:7" s="1" customFormat="1" x14ac:dyDescent="0.2">
      <c r="D14" s="6" t="s">
        <v>40</v>
      </c>
      <c r="E14" s="9">
        <f>+SUM(E7:E13)</f>
        <v>65958136.710000001</v>
      </c>
      <c r="F14" s="6"/>
      <c r="G14" s="9">
        <v>70739102</v>
      </c>
    </row>
    <row r="15" spans="1:7" s="1" customFormat="1" x14ac:dyDescent="0.2">
      <c r="E15" s="26"/>
      <c r="G15" s="9"/>
    </row>
    <row r="16" spans="1:7" s="1" customFormat="1" x14ac:dyDescent="0.2">
      <c r="B16" s="6" t="s">
        <v>41</v>
      </c>
      <c r="E16" s="26"/>
      <c r="G16" s="9"/>
    </row>
    <row r="17" spans="2:7" s="1" customFormat="1" x14ac:dyDescent="0.2">
      <c r="C17" s="1" t="s">
        <v>42</v>
      </c>
      <c r="E17" s="43">
        <v>72522114.180000007</v>
      </c>
      <c r="G17" s="9">
        <v>70836552</v>
      </c>
    </row>
    <row r="18" spans="2:7" s="1" customFormat="1" x14ac:dyDescent="0.2">
      <c r="C18" s="1" t="s">
        <v>43</v>
      </c>
      <c r="E18" s="43">
        <v>10036340.359999999</v>
      </c>
      <c r="G18" s="9">
        <v>10117118</v>
      </c>
    </row>
    <row r="19" spans="2:7" s="1" customFormat="1" x14ac:dyDescent="0.2">
      <c r="C19" s="1" t="s">
        <v>44</v>
      </c>
      <c r="E19" s="43">
        <v>21225117.200000003</v>
      </c>
      <c r="G19" s="9">
        <v>18729408</v>
      </c>
    </row>
    <row r="20" spans="2:7" s="1" customFormat="1" x14ac:dyDescent="0.2">
      <c r="C20" s="1" t="s">
        <v>45</v>
      </c>
      <c r="E20" s="43">
        <v>323158.96000000002</v>
      </c>
      <c r="G20" s="9">
        <v>14689</v>
      </c>
    </row>
    <row r="21" spans="2:7" s="1" customFormat="1" x14ac:dyDescent="0.2">
      <c r="C21" s="1" t="s">
        <v>46</v>
      </c>
      <c r="E21" s="46">
        <v>651834.57000000007</v>
      </c>
      <c r="F21" s="3"/>
      <c r="G21" s="22">
        <v>736170</v>
      </c>
    </row>
    <row r="22" spans="2:7" s="1" customFormat="1" x14ac:dyDescent="0.2">
      <c r="D22" s="6" t="s">
        <v>47</v>
      </c>
      <c r="E22" s="46">
        <f>+SUM(E17:E21)</f>
        <v>104758565.27</v>
      </c>
      <c r="F22" s="3"/>
      <c r="G22" s="22">
        <v>100433937</v>
      </c>
    </row>
    <row r="23" spans="2:7" s="1" customFormat="1" x14ac:dyDescent="0.2">
      <c r="D23" s="6" t="s">
        <v>64</v>
      </c>
      <c r="E23" s="9">
        <f>+E14-E22</f>
        <v>-38800428.559999995</v>
      </c>
      <c r="F23" s="6"/>
      <c r="G23" s="9">
        <v>-29694835</v>
      </c>
    </row>
    <row r="24" spans="2:7" s="1" customFormat="1" x14ac:dyDescent="0.2">
      <c r="E24" s="26"/>
      <c r="G24" s="9"/>
    </row>
    <row r="25" spans="2:7" s="1" customFormat="1" x14ac:dyDescent="0.2">
      <c r="B25" s="6" t="s">
        <v>48</v>
      </c>
      <c r="E25" s="26"/>
      <c r="G25" s="9"/>
    </row>
    <row r="26" spans="2:7" s="1" customFormat="1" x14ac:dyDescent="0.2">
      <c r="C26" s="1" t="s">
        <v>49</v>
      </c>
      <c r="E26" s="44">
        <v>28525955.719999999</v>
      </c>
      <c r="G26" s="9">
        <v>29955723</v>
      </c>
    </row>
    <row r="27" spans="2:7" s="1" customFormat="1" x14ac:dyDescent="0.2">
      <c r="C27" s="1" t="s">
        <v>50</v>
      </c>
      <c r="E27" s="44">
        <v>3103680.26</v>
      </c>
      <c r="G27" s="9">
        <v>2112251</v>
      </c>
    </row>
    <row r="28" spans="2:7" s="1" customFormat="1" x14ac:dyDescent="0.2">
      <c r="C28" s="25" t="s">
        <v>63</v>
      </c>
      <c r="E28" s="47">
        <v>48418.659999999989</v>
      </c>
      <c r="F28" s="3"/>
      <c r="G28" s="9">
        <v>50104</v>
      </c>
    </row>
    <row r="29" spans="2:7" s="1" customFormat="1" x14ac:dyDescent="0.2">
      <c r="C29" s="1" t="s">
        <v>51</v>
      </c>
      <c r="E29" s="45">
        <v>-1736593</v>
      </c>
      <c r="G29" s="9">
        <v>-873917</v>
      </c>
    </row>
    <row r="30" spans="2:7" s="1" customFormat="1" x14ac:dyDescent="0.2">
      <c r="C30" s="1" t="s">
        <v>52</v>
      </c>
      <c r="E30" s="45">
        <v>-860116.77</v>
      </c>
      <c r="G30" s="9">
        <v>-2031</v>
      </c>
    </row>
    <row r="31" spans="2:7" s="1" customFormat="1" x14ac:dyDescent="0.2">
      <c r="C31" s="1" t="s">
        <v>55</v>
      </c>
      <c r="E31" s="45">
        <v>-1474321.69</v>
      </c>
      <c r="G31" s="9">
        <v>-1692619</v>
      </c>
    </row>
    <row r="32" spans="2:7" s="1" customFormat="1" x14ac:dyDescent="0.2">
      <c r="C32" s="25" t="s">
        <v>119</v>
      </c>
      <c r="E32" s="46">
        <v>2952334.8700000122</v>
      </c>
      <c r="F32" s="3"/>
      <c r="G32" s="22">
        <v>249817</v>
      </c>
    </row>
    <row r="33" spans="1:7" s="1" customFormat="1" x14ac:dyDescent="0.2">
      <c r="E33" s="26"/>
      <c r="G33" s="9"/>
    </row>
    <row r="34" spans="1:7" s="1" customFormat="1" x14ac:dyDescent="0.2">
      <c r="D34" s="25" t="s">
        <v>131</v>
      </c>
      <c r="E34" s="9">
        <f>+SUM(E23:E32)</f>
        <v>-8241070.509999983</v>
      </c>
      <c r="G34" s="9">
        <v>104493</v>
      </c>
    </row>
    <row r="35" spans="1:7" s="1" customFormat="1" x14ac:dyDescent="0.2">
      <c r="E35" s="26"/>
      <c r="G35" s="9"/>
    </row>
    <row r="36" spans="1:7" s="1" customFormat="1" x14ac:dyDescent="0.2">
      <c r="C36" s="25" t="s">
        <v>120</v>
      </c>
      <c r="E36" s="46">
        <v>1115325.6399999999</v>
      </c>
      <c r="F36" s="3"/>
      <c r="G36" s="22">
        <v>194815</v>
      </c>
    </row>
    <row r="37" spans="1:7" s="1" customFormat="1" x14ac:dyDescent="0.2">
      <c r="E37" s="27"/>
      <c r="G37" s="10"/>
    </row>
    <row r="38" spans="1:7" s="1" customFormat="1" x14ac:dyDescent="0.2">
      <c r="D38" s="6" t="s">
        <v>65</v>
      </c>
      <c r="E38" s="9">
        <f>+E36+E34</f>
        <v>-7125744.8699999833</v>
      </c>
      <c r="F38" s="6"/>
      <c r="G38" s="9">
        <v>299308</v>
      </c>
    </row>
    <row r="39" spans="1:7" s="1" customFormat="1" x14ac:dyDescent="0.2">
      <c r="E39" s="26"/>
      <c r="G39" s="9"/>
    </row>
    <row r="40" spans="1:7" s="1" customFormat="1" x14ac:dyDescent="0.2">
      <c r="B40" s="6" t="s">
        <v>57</v>
      </c>
      <c r="E40" s="26"/>
      <c r="G40" s="9"/>
    </row>
    <row r="41" spans="1:7" s="1" customFormat="1" x14ac:dyDescent="0.2">
      <c r="C41" s="25" t="s">
        <v>61</v>
      </c>
      <c r="E41" s="47">
        <v>60818143.370000005</v>
      </c>
      <c r="F41" s="3"/>
      <c r="G41" s="9">
        <v>52933225</v>
      </c>
    </row>
    <row r="42" spans="1:7" s="1" customFormat="1" x14ac:dyDescent="0.2">
      <c r="C42" s="25" t="s">
        <v>118</v>
      </c>
      <c r="E42" s="46">
        <v>0</v>
      </c>
      <c r="F42" s="10"/>
      <c r="G42" s="22">
        <v>7585610</v>
      </c>
    </row>
    <row r="43" spans="1:7" s="1" customFormat="1" ht="13.5" thickBot="1" x14ac:dyDescent="0.25">
      <c r="C43" s="6" t="s">
        <v>62</v>
      </c>
      <c r="E43" s="12">
        <f>+SUM(E38:E42)</f>
        <v>53692398.500000022</v>
      </c>
      <c r="F43" s="4"/>
      <c r="G43" s="12">
        <v>60818143</v>
      </c>
    </row>
    <row r="44" spans="1:7" s="1" customFormat="1" ht="13.5" thickTop="1" x14ac:dyDescent="0.2">
      <c r="A44" s="2"/>
      <c r="B44" s="2"/>
      <c r="C44" s="2"/>
      <c r="D44" s="2"/>
      <c r="E44" s="28"/>
      <c r="F44" s="2"/>
      <c r="G44" s="11"/>
    </row>
    <row r="45" spans="1:7" s="1" customFormat="1" x14ac:dyDescent="0.2">
      <c r="E45" s="26"/>
      <c r="G45" s="9"/>
    </row>
    <row r="46" spans="1:7" s="1" customFormat="1" x14ac:dyDescent="0.2">
      <c r="A46" s="13"/>
      <c r="B46" s="13"/>
      <c r="C46" s="13"/>
      <c r="D46" s="13"/>
      <c r="E46" s="24"/>
      <c r="F46" s="13"/>
      <c r="G46" s="9"/>
    </row>
    <row r="47" spans="1:7" s="1" customFormat="1" x14ac:dyDescent="0.2">
      <c r="E47" s="9"/>
      <c r="G47" s="9"/>
    </row>
    <row r="48" spans="1:7" s="1" customFormat="1" x14ac:dyDescent="0.2">
      <c r="E48" s="9"/>
      <c r="G48" s="9"/>
    </row>
    <row r="49" spans="5:7" s="1" customFormat="1" x14ac:dyDescent="0.2">
      <c r="E49" s="9"/>
      <c r="G49" s="9"/>
    </row>
    <row r="50" spans="5:7" s="1" customFormat="1" x14ac:dyDescent="0.2">
      <c r="E50" s="9"/>
      <c r="G50" s="9"/>
    </row>
    <row r="51" spans="5:7" s="1" customFormat="1" x14ac:dyDescent="0.2">
      <c r="E51" s="9"/>
      <c r="G51" s="9"/>
    </row>
    <row r="52" spans="5:7" s="1" customFormat="1" x14ac:dyDescent="0.2">
      <c r="E52" s="9"/>
      <c r="G52" s="9"/>
    </row>
    <row r="53" spans="5:7" s="1" customFormat="1" x14ac:dyDescent="0.2">
      <c r="E53" s="9"/>
      <c r="G53" s="9"/>
    </row>
    <row r="54" spans="5:7" s="1" customFormat="1" x14ac:dyDescent="0.2">
      <c r="E54" s="9"/>
      <c r="G54" s="9"/>
    </row>
    <row r="55" spans="5:7" s="1" customFormat="1" x14ac:dyDescent="0.2">
      <c r="E55" s="9"/>
      <c r="G55" s="9"/>
    </row>
    <row r="56" spans="5:7" s="1" customFormat="1" x14ac:dyDescent="0.2">
      <c r="E56" s="9"/>
      <c r="G56" s="9"/>
    </row>
    <row r="57" spans="5:7" s="1" customFormat="1" x14ac:dyDescent="0.2">
      <c r="E57" s="9"/>
      <c r="G57" s="9"/>
    </row>
    <row r="58" spans="5:7" s="1" customFormat="1" x14ac:dyDescent="0.2">
      <c r="E58" s="9"/>
      <c r="G58" s="9"/>
    </row>
    <row r="59" spans="5:7" s="1" customFormat="1" x14ac:dyDescent="0.2">
      <c r="E59" s="9"/>
      <c r="G59" s="9"/>
    </row>
    <row r="60" spans="5:7" s="1" customFormat="1" x14ac:dyDescent="0.2">
      <c r="E60" s="9"/>
      <c r="G60" s="9"/>
    </row>
    <row r="61" spans="5:7" s="1" customFormat="1" x14ac:dyDescent="0.2">
      <c r="E61" s="9"/>
      <c r="G61" s="9"/>
    </row>
    <row r="62" spans="5:7" s="1" customFormat="1" x14ac:dyDescent="0.2">
      <c r="E62" s="9"/>
      <c r="G62" s="9"/>
    </row>
    <row r="63" spans="5:7" s="1" customFormat="1" x14ac:dyDescent="0.2">
      <c r="E63" s="9"/>
      <c r="G63" s="9"/>
    </row>
    <row r="64" spans="5:7" s="1" customFormat="1" x14ac:dyDescent="0.2">
      <c r="E64" s="9"/>
      <c r="G64" s="9"/>
    </row>
    <row r="65" spans="5:7" s="1" customFormat="1" x14ac:dyDescent="0.2">
      <c r="E65" s="9"/>
      <c r="G65" s="9"/>
    </row>
    <row r="66" spans="5:7" s="1" customFormat="1" x14ac:dyDescent="0.2">
      <c r="E66" s="9"/>
      <c r="G66" s="9"/>
    </row>
    <row r="67" spans="5:7" s="1" customFormat="1" x14ac:dyDescent="0.2">
      <c r="E67" s="9"/>
      <c r="G67" s="9"/>
    </row>
    <row r="68" spans="5:7" s="1" customFormat="1" x14ac:dyDescent="0.2">
      <c r="E68" s="9"/>
      <c r="G68" s="9"/>
    </row>
    <row r="69" spans="5:7" s="1" customFormat="1" x14ac:dyDescent="0.2">
      <c r="E69" s="9"/>
      <c r="G69" s="9"/>
    </row>
    <row r="70" spans="5:7" s="1" customFormat="1" x14ac:dyDescent="0.2">
      <c r="E70" s="9"/>
      <c r="G70" s="9"/>
    </row>
    <row r="71" spans="5:7" s="1" customFormat="1" x14ac:dyDescent="0.2">
      <c r="E71" s="9"/>
      <c r="G71" s="9"/>
    </row>
    <row r="72" spans="5:7" s="1" customFormat="1" x14ac:dyDescent="0.2">
      <c r="E72" s="9"/>
      <c r="G72" s="9"/>
    </row>
    <row r="73" spans="5:7" s="1" customFormat="1" x14ac:dyDescent="0.2">
      <c r="E73" s="9"/>
      <c r="G73" s="9"/>
    </row>
    <row r="74" spans="5:7" s="1" customFormat="1" x14ac:dyDescent="0.2">
      <c r="E74" s="9"/>
      <c r="G74" s="9"/>
    </row>
    <row r="75" spans="5:7" s="1" customFormat="1" x14ac:dyDescent="0.2">
      <c r="E75" s="9"/>
      <c r="G75" s="9"/>
    </row>
    <row r="76" spans="5:7" s="1" customFormat="1" x14ac:dyDescent="0.2">
      <c r="E76" s="9"/>
      <c r="G76" s="9"/>
    </row>
    <row r="77" spans="5:7" s="1" customFormat="1" x14ac:dyDescent="0.2">
      <c r="E77" s="9"/>
      <c r="G77" s="9"/>
    </row>
    <row r="78" spans="5:7" s="1" customFormat="1" x14ac:dyDescent="0.2">
      <c r="E78" s="9"/>
      <c r="G78" s="9"/>
    </row>
    <row r="79" spans="5:7" s="1" customFormat="1" x14ac:dyDescent="0.2">
      <c r="E79" s="9"/>
      <c r="G79" s="9"/>
    </row>
    <row r="80" spans="5:7" s="1" customFormat="1" x14ac:dyDescent="0.2">
      <c r="E80" s="9"/>
      <c r="G80" s="9"/>
    </row>
    <row r="81" spans="5:7" s="1" customFormat="1" x14ac:dyDescent="0.2">
      <c r="E81" s="9"/>
      <c r="G81" s="9"/>
    </row>
    <row r="82" spans="5:7" s="1" customFormat="1" x14ac:dyDescent="0.2">
      <c r="E82" s="9"/>
      <c r="G82" s="9"/>
    </row>
    <row r="83" spans="5:7" s="1" customFormat="1" x14ac:dyDescent="0.2">
      <c r="E83" s="9"/>
      <c r="G83" s="9"/>
    </row>
    <row r="84" spans="5:7" s="1" customFormat="1" x14ac:dyDescent="0.2">
      <c r="E84" s="9"/>
      <c r="G84" s="9"/>
    </row>
    <row r="85" spans="5:7" s="1" customFormat="1" x14ac:dyDescent="0.2">
      <c r="E85" s="9"/>
      <c r="G85" s="9"/>
    </row>
    <row r="86" spans="5:7" s="1" customFormat="1" x14ac:dyDescent="0.2">
      <c r="E86" s="9"/>
      <c r="G86" s="9"/>
    </row>
    <row r="87" spans="5:7" s="1" customFormat="1" x14ac:dyDescent="0.2">
      <c r="E87" s="9"/>
      <c r="G87" s="9"/>
    </row>
    <row r="88" spans="5:7" s="1" customFormat="1" x14ac:dyDescent="0.2">
      <c r="E88" s="9"/>
      <c r="G88" s="9"/>
    </row>
    <row r="89" spans="5:7" s="1" customFormat="1" x14ac:dyDescent="0.2">
      <c r="E89" s="9"/>
      <c r="G89" s="9"/>
    </row>
    <row r="90" spans="5:7" s="1" customFormat="1" x14ac:dyDescent="0.2">
      <c r="E90" s="9"/>
      <c r="G90" s="9"/>
    </row>
    <row r="91" spans="5:7" s="1" customFormat="1" x14ac:dyDescent="0.2">
      <c r="E91" s="9"/>
      <c r="G91" s="9"/>
    </row>
    <row r="92" spans="5:7" s="1" customFormat="1" x14ac:dyDescent="0.2">
      <c r="E92" s="9"/>
      <c r="G92" s="9"/>
    </row>
    <row r="93" spans="5:7" s="1" customFormat="1" x14ac:dyDescent="0.2">
      <c r="E93" s="9"/>
      <c r="G93" s="9"/>
    </row>
    <row r="94" spans="5:7" s="1" customFormat="1" x14ac:dyDescent="0.2">
      <c r="E94" s="9"/>
      <c r="G94" s="9"/>
    </row>
    <row r="95" spans="5:7" s="1" customFormat="1" x14ac:dyDescent="0.2">
      <c r="E95" s="9"/>
      <c r="G95" s="9"/>
    </row>
    <row r="96" spans="5:7" s="1" customFormat="1" x14ac:dyDescent="0.2">
      <c r="E96" s="9"/>
      <c r="G96" s="9"/>
    </row>
    <row r="97" spans="5:7" s="1" customFormat="1" x14ac:dyDescent="0.2">
      <c r="E97" s="9"/>
      <c r="G97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B29" workbookViewId="0">
      <selection activeCell="E75" sqref="E75"/>
    </sheetView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66</v>
      </c>
      <c r="B1" s="14"/>
      <c r="C1" s="15"/>
      <c r="D1" s="15"/>
      <c r="E1" s="46"/>
      <c r="F1" s="15"/>
      <c r="G1" s="22"/>
    </row>
    <row r="2" spans="1:7" s="1" customFormat="1" x14ac:dyDescent="0.2">
      <c r="A2" s="59" t="s">
        <v>60</v>
      </c>
      <c r="B2" s="59"/>
      <c r="C2" s="59"/>
      <c r="D2" s="59"/>
      <c r="E2" s="31" t="s">
        <v>105</v>
      </c>
      <c r="F2" s="13"/>
      <c r="G2" s="31" t="s">
        <v>105</v>
      </c>
    </row>
    <row r="3" spans="1:7" s="1" customFormat="1" x14ac:dyDescent="0.2">
      <c r="A3" s="60"/>
      <c r="B3" s="60"/>
      <c r="C3" s="60"/>
      <c r="D3" s="60"/>
      <c r="E3" s="51" t="s">
        <v>126</v>
      </c>
      <c r="F3" s="13"/>
      <c r="G3" s="51" t="s">
        <v>117</v>
      </c>
    </row>
    <row r="4" spans="1:7" s="1" customFormat="1" x14ac:dyDescent="0.2">
      <c r="A4" s="53"/>
      <c r="B4" s="53"/>
      <c r="C4" s="53"/>
      <c r="D4" s="53"/>
      <c r="E4" s="51"/>
      <c r="F4" s="13"/>
      <c r="G4" s="51"/>
    </row>
    <row r="5" spans="1:7" x14ac:dyDescent="0.2">
      <c r="B5" s="20" t="s">
        <v>67</v>
      </c>
    </row>
    <row r="6" spans="1:7" x14ac:dyDescent="0.2">
      <c r="C6" t="s">
        <v>68</v>
      </c>
      <c r="E6" s="49">
        <v>35750942.990000002</v>
      </c>
      <c r="F6" s="49"/>
      <c r="G6" s="49">
        <v>38246038.049999997</v>
      </c>
    </row>
    <row r="7" spans="1:7" x14ac:dyDescent="0.2">
      <c r="C7" t="s">
        <v>69</v>
      </c>
      <c r="E7" s="49">
        <v>16457887.390000001</v>
      </c>
      <c r="F7" s="49"/>
      <c r="G7" s="49">
        <v>18858918.170000002</v>
      </c>
    </row>
    <row r="8" spans="1:7" x14ac:dyDescent="0.2">
      <c r="C8" t="s">
        <v>38</v>
      </c>
      <c r="E8" s="49">
        <v>5255268.38</v>
      </c>
      <c r="F8" s="49"/>
      <c r="G8" s="49">
        <v>5706143.8499999996</v>
      </c>
    </row>
    <row r="9" spans="1:7" x14ac:dyDescent="0.2">
      <c r="C9" t="s">
        <v>70</v>
      </c>
      <c r="E9" s="49">
        <v>1030359.99</v>
      </c>
      <c r="F9" s="49"/>
      <c r="G9" s="49">
        <v>1562305.66</v>
      </c>
    </row>
    <row r="10" spans="1:7" x14ac:dyDescent="0.2">
      <c r="C10" t="s">
        <v>71</v>
      </c>
      <c r="E10" s="49">
        <v>-67209647.709999993</v>
      </c>
      <c r="F10" s="49"/>
      <c r="G10" s="49">
        <v>-71502413.510000005</v>
      </c>
    </row>
    <row r="11" spans="1:7" x14ac:dyDescent="0.2">
      <c r="C11" t="s">
        <v>72</v>
      </c>
      <c r="E11" s="49">
        <v>-21323431.52</v>
      </c>
      <c r="F11" s="49"/>
      <c r="G11" s="49">
        <v>-17687113.050000001</v>
      </c>
    </row>
    <row r="12" spans="1:7" x14ac:dyDescent="0.2">
      <c r="C12" t="s">
        <v>73</v>
      </c>
      <c r="E12" s="49">
        <v>-10036340.359999999</v>
      </c>
      <c r="F12" s="49"/>
      <c r="G12" s="49">
        <v>-10117117.810000001</v>
      </c>
    </row>
    <row r="13" spans="1:7" x14ac:dyDescent="0.2">
      <c r="C13" s="48" t="s">
        <v>106</v>
      </c>
      <c r="E13" s="46">
        <v>6561272.2400000002</v>
      </c>
      <c r="F13" s="49"/>
      <c r="G13" s="46">
        <v>6267557.3200000003</v>
      </c>
    </row>
    <row r="14" spans="1:7" x14ac:dyDescent="0.2">
      <c r="D14" s="20" t="s">
        <v>74</v>
      </c>
      <c r="E14" s="49">
        <f>SUM(E6:E13)</f>
        <v>-33513688.599999987</v>
      </c>
      <c r="F14" s="49"/>
      <c r="G14" s="49">
        <v>-28665681.320000008</v>
      </c>
    </row>
    <row r="15" spans="1:7" x14ac:dyDescent="0.2">
      <c r="E15" s="49"/>
      <c r="F15" s="49"/>
      <c r="G15" s="49"/>
    </row>
    <row r="16" spans="1:7" x14ac:dyDescent="0.2">
      <c r="B16" s="20" t="s">
        <v>75</v>
      </c>
      <c r="E16" s="49"/>
      <c r="F16" s="49"/>
      <c r="G16" s="49"/>
    </row>
    <row r="17" spans="2:7" x14ac:dyDescent="0.2">
      <c r="C17" t="s">
        <v>76</v>
      </c>
      <c r="E17" s="49">
        <v>128375.45</v>
      </c>
      <c r="F17" s="49"/>
      <c r="G17" s="49">
        <v>39742.99</v>
      </c>
    </row>
    <row r="18" spans="2:7" x14ac:dyDescent="0.2">
      <c r="C18" t="s">
        <v>77</v>
      </c>
      <c r="E18" s="49">
        <v>271878.17</v>
      </c>
      <c r="F18" s="49"/>
      <c r="G18" s="49">
        <v>344941.37</v>
      </c>
    </row>
    <row r="19" spans="2:7" x14ac:dyDescent="0.2">
      <c r="C19" t="s">
        <v>78</v>
      </c>
      <c r="E19" s="46">
        <v>-240877.6</v>
      </c>
      <c r="F19" s="49"/>
      <c r="G19" s="46">
        <v>-318609.74</v>
      </c>
    </row>
    <row r="20" spans="2:7" x14ac:dyDescent="0.2">
      <c r="D20" s="20" t="s">
        <v>79</v>
      </c>
      <c r="E20" s="49">
        <f>+SUM(E17:E19)</f>
        <v>159376.01999999999</v>
      </c>
      <c r="F20" s="49"/>
      <c r="G20" s="49">
        <v>66074.62</v>
      </c>
    </row>
    <row r="21" spans="2:7" x14ac:dyDescent="0.2">
      <c r="E21" s="49"/>
      <c r="F21" s="49"/>
      <c r="G21" s="49"/>
    </row>
    <row r="22" spans="2:7" x14ac:dyDescent="0.2">
      <c r="B22" s="20" t="s">
        <v>80</v>
      </c>
      <c r="E22" s="49"/>
      <c r="F22" s="49"/>
      <c r="G22" s="49"/>
    </row>
    <row r="23" spans="2:7" x14ac:dyDescent="0.2">
      <c r="C23" t="s">
        <v>81</v>
      </c>
      <c r="E23" s="49">
        <v>223475.53999999992</v>
      </c>
      <c r="F23" s="49"/>
      <c r="G23" s="49">
        <v>1941510.18</v>
      </c>
    </row>
    <row r="24" spans="2:7" x14ac:dyDescent="0.2">
      <c r="C24" t="s">
        <v>121</v>
      </c>
      <c r="E24" s="49">
        <v>-221297.59999999998</v>
      </c>
      <c r="F24" s="49"/>
      <c r="G24" s="49">
        <v>-125533.91</v>
      </c>
    </row>
    <row r="25" spans="2:7" s="26" customFormat="1" x14ac:dyDescent="0.2">
      <c r="C25" s="26" t="s">
        <v>127</v>
      </c>
      <c r="E25" s="49">
        <v>1115325.6399999999</v>
      </c>
      <c r="F25" s="49"/>
      <c r="G25" s="49">
        <v>0</v>
      </c>
    </row>
    <row r="26" spans="2:7" x14ac:dyDescent="0.2">
      <c r="C26" t="s">
        <v>82</v>
      </c>
      <c r="E26" s="49">
        <v>679435.86</v>
      </c>
      <c r="F26" s="49"/>
      <c r="G26" s="49">
        <v>136.16</v>
      </c>
    </row>
    <row r="27" spans="2:7" x14ac:dyDescent="0.2">
      <c r="C27" t="s">
        <v>83</v>
      </c>
      <c r="E27" s="49">
        <f>-775369-42103.25</f>
        <v>-817472.25</v>
      </c>
      <c r="F27" s="49"/>
      <c r="G27" s="49">
        <v>-661847</v>
      </c>
    </row>
    <row r="28" spans="2:7" x14ac:dyDescent="0.2">
      <c r="C28" t="s">
        <v>84</v>
      </c>
      <c r="E28" s="49">
        <v>-1639313.05</v>
      </c>
      <c r="F28" s="49"/>
      <c r="G28" s="49">
        <v>-1549325.34</v>
      </c>
    </row>
    <row r="29" spans="2:7" x14ac:dyDescent="0.2">
      <c r="C29" t="s">
        <v>85</v>
      </c>
      <c r="E29" s="46">
        <v>-1530582.13</v>
      </c>
      <c r="F29" s="49"/>
      <c r="G29" s="46">
        <v>-900677.36</v>
      </c>
    </row>
    <row r="30" spans="2:7" x14ac:dyDescent="0.2">
      <c r="D30" s="20" t="s">
        <v>108</v>
      </c>
      <c r="E30" s="49"/>
      <c r="F30" s="49"/>
      <c r="G30" s="49"/>
    </row>
    <row r="31" spans="2:7" x14ac:dyDescent="0.2">
      <c r="D31" s="20" t="s">
        <v>86</v>
      </c>
      <c r="E31" s="49">
        <f>+SUM(E23:E29)</f>
        <v>-2190427.9900000002</v>
      </c>
      <c r="F31" s="49"/>
      <c r="G31" s="49">
        <v>-1295737.27</v>
      </c>
    </row>
    <row r="32" spans="2:7" x14ac:dyDescent="0.2">
      <c r="E32" s="49"/>
      <c r="F32" s="49"/>
      <c r="G32" s="49"/>
    </row>
    <row r="33" spans="2:7" x14ac:dyDescent="0.2">
      <c r="B33" s="20" t="s">
        <v>87</v>
      </c>
      <c r="E33" s="49"/>
      <c r="F33" s="49"/>
      <c r="G33" s="49"/>
    </row>
    <row r="34" spans="2:7" x14ac:dyDescent="0.2">
      <c r="C34" t="s">
        <v>49</v>
      </c>
      <c r="E34" s="49">
        <v>30469661.23</v>
      </c>
      <c r="F34" s="49"/>
      <c r="G34" s="49">
        <v>31800369.93</v>
      </c>
    </row>
    <row r="35" spans="2:7" x14ac:dyDescent="0.2">
      <c r="C35" t="s">
        <v>82</v>
      </c>
      <c r="E35" s="49">
        <v>5751498.8200000003</v>
      </c>
      <c r="F35" s="49"/>
      <c r="G35" s="49">
        <v>2385288.27</v>
      </c>
    </row>
    <row r="36" spans="2:7" x14ac:dyDescent="0.2">
      <c r="C36" t="s">
        <v>88</v>
      </c>
      <c r="E36" s="49">
        <v>-1474321.69</v>
      </c>
      <c r="F36" s="49"/>
      <c r="G36" s="49">
        <v>-1692619</v>
      </c>
    </row>
    <row r="37" spans="2:7" x14ac:dyDescent="0.2">
      <c r="C37" t="s">
        <v>89</v>
      </c>
      <c r="E37" s="49">
        <v>19666939</v>
      </c>
      <c r="F37" s="49"/>
      <c r="G37" s="49">
        <v>24528745</v>
      </c>
    </row>
    <row r="38" spans="2:7" x14ac:dyDescent="0.2">
      <c r="C38" t="s">
        <v>90</v>
      </c>
      <c r="E38" s="46">
        <v>-19660844</v>
      </c>
      <c r="F38" s="49"/>
      <c r="G38" s="46">
        <v>-24563163</v>
      </c>
    </row>
    <row r="39" spans="2:7" x14ac:dyDescent="0.2">
      <c r="D39" s="20" t="s">
        <v>91</v>
      </c>
      <c r="E39" s="49"/>
      <c r="F39" s="49"/>
      <c r="G39" s="49"/>
    </row>
    <row r="40" spans="2:7" x14ac:dyDescent="0.2">
      <c r="D40" s="20" t="s">
        <v>92</v>
      </c>
      <c r="E40" s="49">
        <f>+SUM(E34:E38)</f>
        <v>34752933.359999999</v>
      </c>
      <c r="F40" s="49"/>
      <c r="G40" s="49">
        <v>32458621.200000003</v>
      </c>
    </row>
    <row r="41" spans="2:7" x14ac:dyDescent="0.2">
      <c r="E41" s="49"/>
      <c r="F41" s="49"/>
      <c r="G41" s="49"/>
    </row>
    <row r="42" spans="2:7" x14ac:dyDescent="0.2">
      <c r="D42" s="20" t="s">
        <v>109</v>
      </c>
      <c r="E42" s="49">
        <f>+E40+E31+E20+E14</f>
        <v>-791807.20999998972</v>
      </c>
      <c r="F42" s="49"/>
      <c r="G42" s="49">
        <v>2563277.2299999967</v>
      </c>
    </row>
    <row r="43" spans="2:7" x14ac:dyDescent="0.2">
      <c r="E43" s="49"/>
      <c r="F43" s="49"/>
      <c r="G43" s="49"/>
    </row>
    <row r="44" spans="2:7" x14ac:dyDescent="0.2">
      <c r="B44" t="s">
        <v>93</v>
      </c>
      <c r="E44" s="46">
        <v>32714473.66</v>
      </c>
      <c r="F44" s="49"/>
      <c r="G44" s="46">
        <v>30151196.77</v>
      </c>
    </row>
    <row r="45" spans="2:7" x14ac:dyDescent="0.2">
      <c r="E45" s="49"/>
      <c r="F45" s="49"/>
      <c r="G45" s="49"/>
    </row>
    <row r="46" spans="2:7" ht="13.5" thickBot="1" x14ac:dyDescent="0.25">
      <c r="B46" s="20" t="s">
        <v>94</v>
      </c>
      <c r="E46" s="52">
        <f>+E44+E42</f>
        <v>31922666.45000001</v>
      </c>
      <c r="F46" s="49"/>
      <c r="G46" s="52">
        <v>32714473.999999996</v>
      </c>
    </row>
    <row r="47" spans="2:7" ht="13.5" thickTop="1" x14ac:dyDescent="0.2">
      <c r="E47" s="49"/>
      <c r="F47" s="49"/>
      <c r="G47" s="49"/>
    </row>
    <row r="48" spans="2:7" x14ac:dyDescent="0.2">
      <c r="E48" s="49"/>
      <c r="F48" s="49"/>
      <c r="G48" s="49"/>
    </row>
    <row r="49" spans="2:7" x14ac:dyDescent="0.2">
      <c r="B49" s="20" t="s">
        <v>110</v>
      </c>
      <c r="E49" s="49"/>
      <c r="F49" s="49"/>
      <c r="G49" s="49"/>
    </row>
    <row r="50" spans="2:7" x14ac:dyDescent="0.2">
      <c r="E50" s="49"/>
      <c r="F50" s="49"/>
      <c r="G50" s="49"/>
    </row>
    <row r="51" spans="2:7" x14ac:dyDescent="0.2">
      <c r="B51" t="s">
        <v>111</v>
      </c>
      <c r="E51" s="49">
        <v>-38800428.560000062</v>
      </c>
      <c r="F51" s="49"/>
      <c r="G51" s="49">
        <v>-29694834.559999999</v>
      </c>
    </row>
    <row r="52" spans="2:7" x14ac:dyDescent="0.2">
      <c r="B52" s="50" t="s">
        <v>112</v>
      </c>
      <c r="E52" s="49"/>
      <c r="F52" s="49"/>
      <c r="G52" s="49"/>
    </row>
    <row r="53" spans="2:7" x14ac:dyDescent="0.2">
      <c r="B53" s="50" t="s">
        <v>95</v>
      </c>
      <c r="E53" s="49"/>
      <c r="F53" s="49"/>
      <c r="G53" s="49"/>
    </row>
    <row r="54" spans="2:7" x14ac:dyDescent="0.2">
      <c r="C54" t="s">
        <v>96</v>
      </c>
      <c r="E54" s="49">
        <v>651834.56999999995</v>
      </c>
      <c r="F54" s="49"/>
      <c r="G54" s="49">
        <v>736169.57</v>
      </c>
    </row>
    <row r="55" spans="2:7" x14ac:dyDescent="0.2">
      <c r="C55" t="s">
        <v>97</v>
      </c>
      <c r="E55" s="49"/>
      <c r="F55" s="49"/>
      <c r="G55" s="49"/>
    </row>
    <row r="56" spans="2:7" x14ac:dyDescent="0.2">
      <c r="D56" t="s">
        <v>98</v>
      </c>
      <c r="E56" s="49">
        <v>-652760.59</v>
      </c>
      <c r="F56" s="49"/>
      <c r="G56" s="49">
        <v>-197288.51</v>
      </c>
    </row>
    <row r="57" spans="2:7" x14ac:dyDescent="0.2">
      <c r="D57" t="s">
        <v>3</v>
      </c>
      <c r="E57" s="49">
        <v>19751.11</v>
      </c>
      <c r="F57" s="49"/>
      <c r="G57" s="49">
        <v>1188</v>
      </c>
    </row>
    <row r="58" spans="2:7" x14ac:dyDescent="0.2">
      <c r="D58" t="s">
        <v>99</v>
      </c>
      <c r="E58" s="49">
        <v>1079821.05</v>
      </c>
      <c r="F58" s="49"/>
      <c r="G58" s="49">
        <v>129032.43</v>
      </c>
    </row>
    <row r="59" spans="2:7" x14ac:dyDescent="0.2">
      <c r="D59" t="s">
        <v>16</v>
      </c>
      <c r="E59" s="49">
        <v>-132990.85</v>
      </c>
      <c r="F59" s="49"/>
      <c r="G59" s="49">
        <v>1524941.62</v>
      </c>
    </row>
    <row r="60" spans="2:7" x14ac:dyDescent="0.2">
      <c r="D60" t="s">
        <v>54</v>
      </c>
      <c r="E60" s="49">
        <v>79608.83</v>
      </c>
      <c r="F60" s="49"/>
      <c r="G60" s="49">
        <v>79420.929999999993</v>
      </c>
    </row>
    <row r="61" spans="2:7" x14ac:dyDescent="0.2">
      <c r="D61" t="s">
        <v>19</v>
      </c>
      <c r="E61" s="47">
        <v>-306256.76</v>
      </c>
      <c r="F61" s="49"/>
      <c r="G61" s="47">
        <v>-145139.94</v>
      </c>
    </row>
    <row r="62" spans="2:7" s="26" customFormat="1" x14ac:dyDescent="0.2">
      <c r="D62" s="55" t="s">
        <v>122</v>
      </c>
      <c r="E62" s="49">
        <v>-11284427.630000001</v>
      </c>
      <c r="F62" s="49"/>
      <c r="G62" s="49">
        <v>-1716965.86</v>
      </c>
    </row>
    <row r="63" spans="2:7" s="26" customFormat="1" x14ac:dyDescent="0.2">
      <c r="D63" s="55" t="s">
        <v>123</v>
      </c>
      <c r="E63" s="49">
        <v>15395027.109999999</v>
      </c>
      <c r="F63" s="49"/>
      <c r="G63" s="49">
        <v>207255.32</v>
      </c>
    </row>
    <row r="64" spans="2:7" x14ac:dyDescent="0.2">
      <c r="D64" s="55" t="s">
        <v>115</v>
      </c>
      <c r="E64" s="56">
        <v>437133.12</v>
      </c>
      <c r="G64" s="56">
        <v>410539.68</v>
      </c>
    </row>
    <row r="65" spans="2:7" x14ac:dyDescent="0.2">
      <c r="E65" s="49"/>
      <c r="F65" s="49"/>
      <c r="G65" s="49"/>
    </row>
    <row r="66" spans="2:7" ht="13.5" thickBot="1" x14ac:dyDescent="0.25">
      <c r="D66" s="20" t="s">
        <v>100</v>
      </c>
      <c r="E66" s="52">
        <f>+SUM(E51:E64)</f>
        <v>-33513688.600000072</v>
      </c>
      <c r="F66" s="49"/>
      <c r="G66" s="52">
        <v>-28665681.32</v>
      </c>
    </row>
    <row r="67" spans="2:7" ht="13.5" thickTop="1" x14ac:dyDescent="0.2">
      <c r="E67" s="49"/>
      <c r="F67" s="49"/>
      <c r="G67" s="49"/>
    </row>
    <row r="68" spans="2:7" x14ac:dyDescent="0.2">
      <c r="E68" s="49"/>
      <c r="F68" s="49"/>
      <c r="G68" s="49"/>
    </row>
    <row r="69" spans="2:7" x14ac:dyDescent="0.2">
      <c r="B69" t="s">
        <v>101</v>
      </c>
      <c r="E69" s="49"/>
      <c r="F69" s="49"/>
      <c r="G69" s="49"/>
    </row>
    <row r="70" spans="2:7" x14ac:dyDescent="0.2">
      <c r="E70" s="57"/>
      <c r="F70" s="49"/>
      <c r="G70" s="49"/>
    </row>
    <row r="71" spans="2:7" x14ac:dyDescent="0.2">
      <c r="C71" t="s">
        <v>102</v>
      </c>
      <c r="E71" s="57"/>
      <c r="F71" s="49"/>
      <c r="G71" s="49"/>
    </row>
    <row r="72" spans="2:7" x14ac:dyDescent="0.2">
      <c r="D72" t="s">
        <v>103</v>
      </c>
      <c r="E72" s="57">
        <v>17105</v>
      </c>
      <c r="F72" s="49"/>
      <c r="G72" s="49">
        <v>7894</v>
      </c>
    </row>
    <row r="73" spans="2:7" s="26" customFormat="1" x14ac:dyDescent="0.2">
      <c r="C73" s="26" t="s">
        <v>124</v>
      </c>
      <c r="E73" s="57">
        <v>0</v>
      </c>
      <c r="F73" s="49"/>
      <c r="G73" s="49">
        <v>194815</v>
      </c>
    </row>
    <row r="74" spans="2:7" x14ac:dyDescent="0.2">
      <c r="C74" t="s">
        <v>104</v>
      </c>
      <c r="E74" s="57">
        <v>-80961.94</v>
      </c>
      <c r="F74" s="49"/>
      <c r="G74" s="49">
        <v>-100278.61</v>
      </c>
    </row>
    <row r="75" spans="2:7" x14ac:dyDescent="0.2">
      <c r="E75" s="58"/>
    </row>
    <row r="76" spans="2:7" x14ac:dyDescent="0.2">
      <c r="E76" s="58"/>
    </row>
    <row r="77" spans="2:7" x14ac:dyDescent="0.2">
      <c r="E77" s="58"/>
    </row>
    <row r="78" spans="2:7" x14ac:dyDescent="0.2">
      <c r="E78" s="58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Lana Becker</cp:lastModifiedBy>
  <cp:lastPrinted>2004-12-02T18:22:17Z</cp:lastPrinted>
  <dcterms:created xsi:type="dcterms:W3CDTF">2002-12-27T16:50:56Z</dcterms:created>
  <dcterms:modified xsi:type="dcterms:W3CDTF">2017-04-03T16:43:27Z</dcterms:modified>
</cp:coreProperties>
</file>