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Position'!$A$1:$G$58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23" i="2" l="1"/>
  <c r="E23" i="2"/>
  <c r="G15" i="2"/>
  <c r="G24" i="2" s="1"/>
  <c r="G35" i="2" s="1"/>
  <c r="G40" i="2" s="1"/>
  <c r="G45" i="2" s="1"/>
  <c r="E43" i="2" s="1"/>
  <c r="E15" i="2"/>
  <c r="E24" i="2" s="1"/>
  <c r="E35" i="2" s="1"/>
  <c r="E40" i="2" s="1"/>
  <c r="G56" i="1"/>
  <c r="E56" i="1"/>
  <c r="G43" i="1"/>
  <c r="E43" i="1"/>
  <c r="E23" i="1"/>
  <c r="G23" i="1"/>
  <c r="E17" i="3"/>
  <c r="E66" i="3"/>
  <c r="E43" i="3"/>
  <c r="E34" i="3"/>
  <c r="E23" i="3"/>
  <c r="G66" i="3"/>
  <c r="G43" i="3"/>
  <c r="G34" i="3"/>
  <c r="G17" i="3"/>
  <c r="G23" i="3"/>
  <c r="E45" i="2" l="1"/>
  <c r="G45" i="3"/>
  <c r="G49" i="3" s="1"/>
  <c r="E47" i="3" s="1"/>
  <c r="E45" i="3"/>
  <c r="A2" i="3"/>
  <c r="E49" i="3" l="1"/>
  <c r="A2" i="2"/>
</calcChain>
</file>

<file path=xl/sharedStrings.xml><?xml version="1.0" encoding="utf-8"?>
<sst xmlns="http://schemas.openxmlformats.org/spreadsheetml/2006/main" count="151" uniqueCount="132">
  <si>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</si>
  <si>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</si>
  <si>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</si>
  <si>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</si>
  <si>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</si>
  <si>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</si>
  <si>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</si>
  <si>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</si>
  <si>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</si>
  <si>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</si>
  <si>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</si>
  <si>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</si>
  <si>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</si>
  <si>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</si>
  <si>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</si>
  <si>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</si>
  <si>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</si>
  <si>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</si>
  <si>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</si>
  <si>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</si>
  <si>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</si>
  <si>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</si>
  <si>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</si>
  <si>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</si>
  <si>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</si>
  <si>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</si>
  <si>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</si>
  <si>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</si>
  <si>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</si>
  <si>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</si>
  <si>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</si>
  <si>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</si>
  <si>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</si>
  <si>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</si>
  <si>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</si>
  <si>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</si>
  <si>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</si>
  <si>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</si>
  <si>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</si>
  <si>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</si>
  <si>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</si>
  <si>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</si>
  <si>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</si>
  <si>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</si>
  <si>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</si>
  <si>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</si>
  <si>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</si>
  <si>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</si>
  <si>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</si>
  <si>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</si>
  <si>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</si>
  <si>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</si>
  <si>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</si>
  <si>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Loss on Disposal of Capital Assets</t>
  </si>
  <si>
    <t>Interest on Indebtedness</t>
  </si>
  <si>
    <t>Sales and Services of Auxiliary Enterprises (net of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</si>
  <si>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</si>
  <si>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</si>
  <si>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</si>
  <si>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</si>
  <si>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</si>
  <si>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</si>
  <si>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</si>
  <si>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</si>
  <si>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</si>
  <si>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</si>
  <si>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</si>
  <si>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</si>
  <si>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Other Non-Operating Revenues (Expenses)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</si>
  <si>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</si>
  <si>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</si>
  <si>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</si>
  <si>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</si>
  <si>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</si>
  <si>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</si>
  <si>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</si>
  <si>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</si>
  <si>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</si>
  <si>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</si>
  <si>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</si>
  <si>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</si>
  <si>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</si>
  <si>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</si>
  <si>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</si>
  <si>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</si>
  <si>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</si>
  <si>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</si>
  <si>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</si>
  <si>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</si>
  <si>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</si>
  <si>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</si>
  <si>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</si>
  <si>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</si>
  <si>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</si>
  <si>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</si>
  <si>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</si>
  <si>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</si>
  <si>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</si>
  <si>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</si>
  <si>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</si>
  <si>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</si>
  <si>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</si>
  <si>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</si>
  <si>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</si>
  <si>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</si>
  <si>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</si>
  <si>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</si>
  <si>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</si>
  <si>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</si>
  <si>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</si>
  <si>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</si>
  <si>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</si>
  <si>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</si>
  <si>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</si>
  <si>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</si>
  <si>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</si>
  <si>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</si>
  <si>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</si>
  <si>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</si>
  <si>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Unamortized Gain on Debt Refunding</t>
  </si>
  <si>
    <t>Unamortized Loss on Debt Refunding</t>
  </si>
  <si>
    <t>Statement of Net Position</t>
  </si>
  <si>
    <t>Statement of Revenues, Expenses and Changes in Net Assets</t>
  </si>
  <si>
    <t>University of Wisconsin System - Whitewater</t>
  </si>
  <si>
    <t xml:space="preserve">  Scholarship Allowances of $14,270,395 and $13,105,151, respectively)</t>
  </si>
  <si>
    <t xml:space="preserve">  Scholarship Allowances of $3,933,291 and $3,507,369, respectively)</t>
  </si>
  <si>
    <t>Net Decrease in Cash and Cash Equivalents</t>
  </si>
  <si>
    <t>Investment Income (net of Investment Expense)</t>
  </si>
  <si>
    <t>Operating Loss</t>
  </si>
  <si>
    <t>Adjustments to Reconcile Operating Loss to</t>
  </si>
  <si>
    <t>Reconciliation of Operating Income Loss to Net Cash Used in Operating Activities</t>
  </si>
  <si>
    <t>Income (Loss) Before Capital Additions/Deductions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</si>
</sst>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0" fillId="0" borderId="0" xfId="1" applyFont="1" applyBorder="1"/>
    <xf numFmtId="0" fontId="0" fillId="0" borderId="0" xfId="0" applyBorder="1"/>
    <xf numFmtId="0" fontId="5" fillId="0" borderId="0" xfId="0" applyFont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121</v>
      </c>
      <c r="B1" s="2"/>
      <c r="C1" s="2"/>
      <c r="D1" s="2"/>
      <c r="E1" s="11"/>
      <c r="F1" s="22"/>
      <c r="G1" s="11"/>
    </row>
    <row r="2" spans="1:7" ht="15.95" customHeight="1">
      <c r="A2" s="5" t="s">
        <v>123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30</v>
      </c>
      <c r="F5" s="9"/>
      <c r="G5" s="26"/>
    </row>
    <row r="6" spans="1:7" ht="12.75" customHeight="1">
      <c r="C6" s="1" t="s">
        <v>1</v>
      </c>
      <c r="E6" s="9">
        <v>57619032.179999992</v>
      </c>
      <c r="F6" s="9"/>
      <c r="G6" s="32">
        <v>61329203.460000001</v>
      </c>
    </row>
    <row r="7" spans="1:7" ht="12.75" customHeight="1">
      <c r="C7" s="1" t="s">
        <v>2</v>
      </c>
      <c r="E7" s="9">
        <v>6577319.54</v>
      </c>
      <c r="F7" s="9"/>
      <c r="G7" s="47">
        <v>6331423.5300000012</v>
      </c>
    </row>
    <row r="8" spans="1:7" ht="12.75" customHeight="1">
      <c r="C8" s="1" t="s">
        <v>3</v>
      </c>
      <c r="E8" s="9">
        <v>1775952.09</v>
      </c>
      <c r="F8" s="9"/>
      <c r="G8" s="47">
        <v>1801187.54</v>
      </c>
    </row>
    <row r="9" spans="1:7">
      <c r="C9" s="1" t="s">
        <v>4</v>
      </c>
      <c r="E9" s="9">
        <v>1091288.25</v>
      </c>
      <c r="F9" s="9"/>
      <c r="G9" s="33">
        <v>1088405.47</v>
      </c>
    </row>
    <row r="10" spans="1:7">
      <c r="C10" s="1" t="s">
        <v>108</v>
      </c>
      <c r="E10" s="22">
        <v>2512807.4500000002</v>
      </c>
      <c r="F10" s="9"/>
      <c r="G10" s="22">
        <v>2188554.5</v>
      </c>
    </row>
    <row r="11" spans="1:7">
      <c r="D11" s="1" t="s">
        <v>5</v>
      </c>
      <c r="E11" s="9">
        <v>69576399.50999999</v>
      </c>
      <c r="F11" s="9"/>
      <c r="G11" s="9">
        <v>72738774.500000015</v>
      </c>
    </row>
    <row r="12" spans="1:7">
      <c r="F12" s="9"/>
      <c r="G12" s="26"/>
    </row>
    <row r="13" spans="1:7">
      <c r="B13" s="1" t="s">
        <v>6</v>
      </c>
      <c r="F13" s="9"/>
      <c r="G13" s="26"/>
    </row>
    <row r="14" spans="1:7">
      <c r="C14" s="1" t="s">
        <v>7</v>
      </c>
      <c r="E14" s="9">
        <v>550997.93000000005</v>
      </c>
      <c r="F14" s="9"/>
      <c r="G14" s="34">
        <v>459779.57</v>
      </c>
    </row>
    <row r="15" spans="1:7">
      <c r="C15" s="1" t="s">
        <v>3</v>
      </c>
      <c r="E15" s="9">
        <v>7904988.5899999999</v>
      </c>
      <c r="F15" s="9"/>
      <c r="G15" s="47">
        <v>7693056.1200000001</v>
      </c>
    </row>
    <row r="16" spans="1:7">
      <c r="C16" s="1" t="s">
        <v>8</v>
      </c>
      <c r="E16" s="9">
        <v>4741349.0199999996</v>
      </c>
      <c r="F16" s="9"/>
      <c r="G16" s="34">
        <v>4741349.0199999996</v>
      </c>
    </row>
    <row r="17" spans="2:7">
      <c r="C17" s="1" t="s">
        <v>9</v>
      </c>
      <c r="E17" s="9">
        <v>13456487.09</v>
      </c>
      <c r="F17" s="9"/>
      <c r="G17" s="34">
        <v>12073132.5</v>
      </c>
    </row>
    <row r="18" spans="2:7">
      <c r="C18" s="1" t="s">
        <v>56</v>
      </c>
      <c r="E18" s="9">
        <v>1369986.83</v>
      </c>
      <c r="F18" s="9"/>
      <c r="G18" s="47">
        <v>2880666.94</v>
      </c>
    </row>
    <row r="19" spans="2:7">
      <c r="C19" s="1" t="s">
        <v>10</v>
      </c>
      <c r="E19" s="9">
        <v>174125149.97</v>
      </c>
      <c r="F19" s="9"/>
      <c r="G19" s="34">
        <v>180795767.03</v>
      </c>
    </row>
    <row r="20" spans="2:7">
      <c r="C20" s="1" t="s">
        <v>11</v>
      </c>
      <c r="E20" s="9">
        <v>6123959.0099999998</v>
      </c>
      <c r="F20" s="9"/>
      <c r="G20" s="34">
        <v>5827246.0099999998</v>
      </c>
    </row>
    <row r="21" spans="2:7">
      <c r="C21" s="1" t="s">
        <v>32</v>
      </c>
      <c r="E21" s="22">
        <v>25232521.359999999</v>
      </c>
      <c r="F21" s="9"/>
      <c r="G21" s="22">
        <v>24742042.359999999</v>
      </c>
    </row>
    <row r="22" spans="2:7">
      <c r="D22" s="1" t="s">
        <v>12</v>
      </c>
      <c r="E22" s="22">
        <v>233505439.80000001</v>
      </c>
      <c r="F22" s="9"/>
      <c r="G22" s="22">
        <v>239213039.55000001</v>
      </c>
    </row>
    <row r="23" spans="2:7" s="6" customFormat="1">
      <c r="D23" s="6" t="s">
        <v>13</v>
      </c>
      <c r="E23" s="22">
        <f>+E22+E11</f>
        <v>303081839.31</v>
      </c>
      <c r="F23" s="9"/>
      <c r="G23" s="22">
        <f>+G22+G11</f>
        <v>311951814.05000001</v>
      </c>
    </row>
    <row r="24" spans="2:7">
      <c r="F24" s="9"/>
      <c r="G24" s="26"/>
    </row>
    <row r="25" spans="2:7">
      <c r="B25" s="6" t="s">
        <v>60</v>
      </c>
      <c r="C25" s="25"/>
      <c r="F25" s="9"/>
      <c r="G25" s="26"/>
    </row>
    <row r="26" spans="2:7">
      <c r="B26" s="25"/>
      <c r="C26" s="25" t="s">
        <v>120</v>
      </c>
      <c r="E26" s="22">
        <v>450800.66000000003</v>
      </c>
      <c r="F26" s="9"/>
      <c r="G26" s="22">
        <v>318411.13</v>
      </c>
    </row>
    <row r="27" spans="2:7">
      <c r="F27" s="9"/>
      <c r="G27" s="26"/>
    </row>
    <row r="28" spans="2:7">
      <c r="B28" s="6" t="s">
        <v>14</v>
      </c>
      <c r="F28" s="9"/>
      <c r="G28" s="26"/>
    </row>
    <row r="29" spans="2:7">
      <c r="B29" s="1" t="s">
        <v>15</v>
      </c>
      <c r="F29" s="9"/>
      <c r="G29" s="26"/>
    </row>
    <row r="30" spans="2:7">
      <c r="C30" s="1" t="s">
        <v>16</v>
      </c>
      <c r="E30" s="9">
        <v>6869758.96</v>
      </c>
      <c r="F30" s="9"/>
      <c r="G30" s="35">
        <v>6769643.6500000004</v>
      </c>
    </row>
    <row r="31" spans="2:7">
      <c r="C31" s="1" t="s">
        <v>17</v>
      </c>
      <c r="E31" s="9">
        <v>4065295.83</v>
      </c>
      <c r="F31" s="9"/>
      <c r="G31" s="35">
        <v>4163689.55</v>
      </c>
    </row>
    <row r="32" spans="2:7">
      <c r="C32" s="1" t="s">
        <v>18</v>
      </c>
      <c r="E32" s="9">
        <v>353506.23</v>
      </c>
      <c r="F32" s="9"/>
      <c r="G32" s="35">
        <v>364485.07</v>
      </c>
    </row>
    <row r="33" spans="2:7">
      <c r="C33" s="1" t="s">
        <v>58</v>
      </c>
      <c r="E33" s="9">
        <v>6103634.5800000001</v>
      </c>
      <c r="F33" s="9"/>
      <c r="G33" s="35">
        <v>6197100.6999999993</v>
      </c>
    </row>
    <row r="34" spans="2:7">
      <c r="C34" s="1" t="s">
        <v>19</v>
      </c>
      <c r="E34" s="9">
        <v>1288174.8599999999</v>
      </c>
      <c r="F34" s="9"/>
      <c r="G34" s="35">
        <v>1389141.05</v>
      </c>
    </row>
    <row r="35" spans="2:7">
      <c r="C35" s="1" t="s">
        <v>20</v>
      </c>
      <c r="E35" s="22">
        <v>133316.15</v>
      </c>
      <c r="F35" s="9"/>
      <c r="G35" s="22">
        <v>120504.85</v>
      </c>
    </row>
    <row r="36" spans="2:7">
      <c r="D36" s="1" t="s">
        <v>21</v>
      </c>
      <c r="E36" s="9">
        <v>18813686.609999999</v>
      </c>
      <c r="F36" s="9"/>
      <c r="G36" s="9">
        <v>19004564.870000001</v>
      </c>
    </row>
    <row r="37" spans="2:7">
      <c r="F37" s="9"/>
      <c r="G37" s="26"/>
    </row>
    <row r="38" spans="2:7">
      <c r="B38" s="1" t="s">
        <v>22</v>
      </c>
      <c r="F38" s="9"/>
      <c r="G38" s="26"/>
    </row>
    <row r="39" spans="2:7">
      <c r="C39" s="1" t="s">
        <v>17</v>
      </c>
      <c r="E39" s="9">
        <v>67786743.239999995</v>
      </c>
      <c r="F39" s="9"/>
      <c r="G39" s="36">
        <v>71352010.900000006</v>
      </c>
    </row>
    <row r="40" spans="2:7">
      <c r="C40" s="1" t="s">
        <v>18</v>
      </c>
      <c r="E40" s="9">
        <v>556501.78</v>
      </c>
      <c r="F40" s="9"/>
      <c r="G40" s="36">
        <v>803808.01</v>
      </c>
    </row>
    <row r="41" spans="2:7">
      <c r="C41" s="1" t="s">
        <v>19</v>
      </c>
      <c r="E41" s="22">
        <v>1562320.75</v>
      </c>
      <c r="F41" s="9"/>
      <c r="G41" s="22">
        <v>1545720.99</v>
      </c>
    </row>
    <row r="42" spans="2:7">
      <c r="D42" s="1" t="s">
        <v>23</v>
      </c>
      <c r="E42" s="9">
        <v>69905565.769999996</v>
      </c>
      <c r="F42" s="9"/>
      <c r="G42" s="9">
        <v>73701539.900000006</v>
      </c>
    </row>
    <row r="43" spans="2:7" s="6" customFormat="1">
      <c r="D43" s="6" t="s">
        <v>24</v>
      </c>
      <c r="E43" s="22">
        <f>+E42+E36</f>
        <v>88719252.379999995</v>
      </c>
      <c r="F43" s="9"/>
      <c r="G43" s="22">
        <f>+G42+G36</f>
        <v>92706104.770000011</v>
      </c>
    </row>
    <row r="44" spans="2:7">
      <c r="F44" s="9"/>
      <c r="G44" s="26"/>
    </row>
    <row r="45" spans="2:7">
      <c r="B45" s="6" t="s">
        <v>61</v>
      </c>
      <c r="C45" s="25"/>
      <c r="D45" s="25"/>
      <c r="F45" s="9"/>
      <c r="G45" s="26"/>
    </row>
    <row r="46" spans="2:7">
      <c r="B46" s="25"/>
      <c r="C46" s="25" t="s">
        <v>119</v>
      </c>
      <c r="D46" s="25"/>
      <c r="E46" s="22">
        <v>41250.050000000003</v>
      </c>
      <c r="F46" s="9"/>
      <c r="G46" s="22">
        <v>0</v>
      </c>
    </row>
    <row r="47" spans="2:7">
      <c r="F47" s="9"/>
      <c r="G47" s="26"/>
    </row>
    <row r="48" spans="2:7">
      <c r="B48" s="6" t="s">
        <v>62</v>
      </c>
      <c r="F48" s="9"/>
      <c r="G48" s="26"/>
    </row>
    <row r="49" spans="1:7">
      <c r="C49" s="25" t="s">
        <v>64</v>
      </c>
      <c r="E49" s="9">
        <v>152287406.19999999</v>
      </c>
      <c r="F49" s="9"/>
      <c r="G49" s="37">
        <v>154376210.33000001</v>
      </c>
    </row>
    <row r="50" spans="1:7">
      <c r="C50" s="1" t="s">
        <v>25</v>
      </c>
      <c r="F50" s="9"/>
      <c r="G50" s="37"/>
    </row>
    <row r="51" spans="1:7">
      <c r="D51" s="1" t="s">
        <v>26</v>
      </c>
      <c r="E51" s="9">
        <v>219497.07</v>
      </c>
      <c r="F51" s="9"/>
      <c r="G51" s="37">
        <v>184142.04</v>
      </c>
    </row>
    <row r="52" spans="1:7">
      <c r="D52" s="1" t="s">
        <v>27</v>
      </c>
      <c r="E52" s="9">
        <v>2923198.7600000002</v>
      </c>
      <c r="F52" s="9"/>
      <c r="G52" s="37">
        <v>2650499.16</v>
      </c>
    </row>
    <row r="53" spans="1:7">
      <c r="D53" s="1" t="s">
        <v>31</v>
      </c>
      <c r="E53" s="9">
        <v>11473043.1</v>
      </c>
      <c r="F53" s="9"/>
      <c r="G53" s="37">
        <v>11444030.470000001</v>
      </c>
    </row>
    <row r="54" spans="1:7">
      <c r="D54" s="1" t="s">
        <v>28</v>
      </c>
      <c r="E54" s="9">
        <v>2914273.27</v>
      </c>
      <c r="F54" s="9"/>
      <c r="G54" s="37">
        <v>4062406.38</v>
      </c>
    </row>
    <row r="55" spans="1:7">
      <c r="C55" s="1" t="s">
        <v>29</v>
      </c>
      <c r="E55" s="22">
        <v>44954719.139999956</v>
      </c>
      <c r="F55" s="9"/>
      <c r="G55" s="22">
        <v>46846832.030000024</v>
      </c>
    </row>
    <row r="56" spans="1:7" s="6" customFormat="1" ht="13.5" thickBot="1">
      <c r="D56" s="6" t="s">
        <v>63</v>
      </c>
      <c r="E56" s="12">
        <f>SUM(E49:E55)</f>
        <v>214772137.53999993</v>
      </c>
      <c r="F56" s="9"/>
      <c r="G56" s="12">
        <f>SUM(G49:G55)</f>
        <v>219564120.41000003</v>
      </c>
    </row>
    <row r="57" spans="1:7" ht="13.5" thickTop="1">
      <c r="A57" s="2"/>
      <c r="B57" s="2"/>
      <c r="C57" s="2"/>
      <c r="D57" s="2"/>
      <c r="E57" s="11"/>
      <c r="F57" s="11"/>
      <c r="G57" s="28"/>
    </row>
    <row r="58" spans="1:7">
      <c r="F58" s="9"/>
      <c r="G58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122</v>
      </c>
      <c r="B1" s="14"/>
      <c r="C1" s="15"/>
      <c r="D1" s="15"/>
      <c r="E1" s="28"/>
      <c r="F1" s="15"/>
      <c r="G1" s="11"/>
    </row>
    <row r="2" spans="1:7" s="1" customFormat="1">
      <c r="A2" s="57" t="str">
        <f>+'Statement of Net Position'!A2</f>
        <v>University of Wisconsin System - Whitewater</v>
      </c>
      <c r="B2" s="57"/>
      <c r="C2" s="57"/>
      <c r="D2" s="57"/>
      <c r="E2" s="31" t="s">
        <v>117</v>
      </c>
      <c r="F2" s="13"/>
      <c r="G2" s="23" t="s">
        <v>117</v>
      </c>
    </row>
    <row r="3" spans="1:7" s="1" customFormat="1">
      <c r="A3" s="58"/>
      <c r="B3" s="58"/>
      <c r="C3" s="58"/>
      <c r="D3" s="58"/>
      <c r="E3" s="51" t="s">
        <v>115</v>
      </c>
      <c r="F3" s="13"/>
      <c r="G3" s="51" t="s">
        <v>116</v>
      </c>
    </row>
    <row r="4" spans="1:7" s="1" customFormat="1">
      <c r="A4" s="16" t="s">
        <v>33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34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35</v>
      </c>
      <c r="D6" s="13"/>
      <c r="E6" s="26"/>
      <c r="F6" s="13"/>
      <c r="G6" s="9"/>
    </row>
    <row r="7" spans="1:7" s="1" customFormat="1">
      <c r="C7" s="25" t="s">
        <v>124</v>
      </c>
      <c r="E7" s="38">
        <v>74115560.689999998</v>
      </c>
      <c r="G7" s="9">
        <v>74145244.829999998</v>
      </c>
    </row>
    <row r="8" spans="1:7" s="1" customFormat="1">
      <c r="C8" s="1" t="s">
        <v>36</v>
      </c>
      <c r="E8" s="38">
        <v>16274401.48</v>
      </c>
      <c r="G8" s="9">
        <v>16343706.130000001</v>
      </c>
    </row>
    <row r="9" spans="1:7" s="1" customFormat="1">
      <c r="C9" s="1" t="s">
        <v>37</v>
      </c>
      <c r="E9" s="39">
        <v>1117319.3399999999</v>
      </c>
      <c r="G9" s="9">
        <v>678178.12000000011</v>
      </c>
    </row>
    <row r="10" spans="1:7" s="1" customFormat="1">
      <c r="C10" s="1" t="s">
        <v>38</v>
      </c>
      <c r="E10" s="40">
        <v>8404335.9700000007</v>
      </c>
      <c r="G10" s="9">
        <v>8377491.3899999987</v>
      </c>
    </row>
    <row r="11" spans="1:7" s="1" customFormat="1">
      <c r="C11" s="1" t="s">
        <v>55</v>
      </c>
      <c r="E11" s="26"/>
      <c r="G11" s="9"/>
    </row>
    <row r="12" spans="1:7" s="1" customFormat="1">
      <c r="C12" s="25" t="s">
        <v>125</v>
      </c>
      <c r="E12" s="41">
        <v>26306457.649999995</v>
      </c>
      <c r="G12" s="9">
        <v>25689756.100000001</v>
      </c>
    </row>
    <row r="13" spans="1:7" s="1" customFormat="1">
      <c r="C13" s="25" t="s">
        <v>39</v>
      </c>
      <c r="E13" s="47">
        <v>444435.62</v>
      </c>
      <c r="G13" s="9">
        <v>329101.33</v>
      </c>
    </row>
    <row r="14" spans="1:7" s="1" customFormat="1">
      <c r="C14" s="1" t="s">
        <v>40</v>
      </c>
      <c r="E14" s="42">
        <v>20215200.920000002</v>
      </c>
      <c r="F14" s="3"/>
      <c r="G14" s="11">
        <v>18836959.370000005</v>
      </c>
    </row>
    <row r="15" spans="1:7" s="1" customFormat="1">
      <c r="D15" s="6" t="s">
        <v>41</v>
      </c>
      <c r="E15" s="9">
        <f>SUM(E7:E14)</f>
        <v>146877711.67000002</v>
      </c>
      <c r="F15" s="6"/>
      <c r="G15" s="9">
        <f>SUM(G7:G14)</f>
        <v>144400437.26999998</v>
      </c>
    </row>
    <row r="16" spans="1:7" s="1" customFormat="1">
      <c r="E16" s="26"/>
      <c r="G16" s="9"/>
    </row>
    <row r="17" spans="2:7" s="1" customFormat="1">
      <c r="B17" s="6" t="s">
        <v>42</v>
      </c>
      <c r="E17" s="26"/>
      <c r="G17" s="9"/>
    </row>
    <row r="18" spans="2:7" s="1" customFormat="1">
      <c r="C18" s="1" t="s">
        <v>43</v>
      </c>
      <c r="E18" s="43">
        <v>104445277.95</v>
      </c>
      <c r="G18" s="9">
        <v>97497200.370000005</v>
      </c>
    </row>
    <row r="19" spans="2:7" s="1" customFormat="1">
      <c r="C19" s="1" t="s">
        <v>44</v>
      </c>
      <c r="E19" s="43">
        <v>6158353.0700000003</v>
      </c>
      <c r="G19" s="9">
        <v>5458426.7199999988</v>
      </c>
    </row>
    <row r="20" spans="2:7" s="1" customFormat="1">
      <c r="C20" s="1" t="s">
        <v>45</v>
      </c>
      <c r="E20" s="43">
        <v>47783616.030000009</v>
      </c>
      <c r="G20" s="9">
        <v>45804922.599999994</v>
      </c>
    </row>
    <row r="21" spans="2:7" s="1" customFormat="1">
      <c r="C21" s="1" t="s">
        <v>46</v>
      </c>
      <c r="E21" s="43">
        <v>250826.61000000237</v>
      </c>
      <c r="G21" s="9">
        <v>291388.14999999944</v>
      </c>
    </row>
    <row r="22" spans="2:7" s="1" customFormat="1">
      <c r="C22" s="1" t="s">
        <v>47</v>
      </c>
      <c r="E22" s="46">
        <v>10901198.140000001</v>
      </c>
      <c r="F22" s="3"/>
      <c r="G22" s="22">
        <v>9889507.9399999995</v>
      </c>
    </row>
    <row r="23" spans="2:7" s="1" customFormat="1">
      <c r="D23" s="6" t="s">
        <v>48</v>
      </c>
      <c r="E23" s="46">
        <f>SUM(E18:E22)</f>
        <v>169539271.80000001</v>
      </c>
      <c r="F23" s="3"/>
      <c r="G23" s="46">
        <f>SUM(G18:G22)</f>
        <v>158941445.78</v>
      </c>
    </row>
    <row r="24" spans="2:7" s="1" customFormat="1">
      <c r="D24" s="6" t="s">
        <v>67</v>
      </c>
      <c r="E24" s="9">
        <f>+E15-E23</f>
        <v>-22661560.129999995</v>
      </c>
      <c r="F24" s="6"/>
      <c r="G24" s="9">
        <f>+G15-G23</f>
        <v>-14541008.51000002</v>
      </c>
    </row>
    <row r="25" spans="2:7" s="1" customFormat="1">
      <c r="E25" s="26"/>
      <c r="G25" s="9"/>
    </row>
    <row r="26" spans="2:7" s="1" customFormat="1">
      <c r="B26" s="6" t="s">
        <v>49</v>
      </c>
      <c r="E26" s="26"/>
      <c r="G26" s="9"/>
    </row>
    <row r="27" spans="2:7" s="1" customFormat="1">
      <c r="C27" s="1" t="s">
        <v>50</v>
      </c>
      <c r="E27" s="44">
        <v>21427556.829999998</v>
      </c>
      <c r="G27" s="9">
        <v>34703160.990000002</v>
      </c>
    </row>
    <row r="28" spans="2:7" s="1" customFormat="1">
      <c r="C28" s="1" t="s">
        <v>51</v>
      </c>
      <c r="E28" s="44">
        <v>2044405.93</v>
      </c>
      <c r="G28" s="9">
        <v>2100803.79</v>
      </c>
    </row>
    <row r="29" spans="2:7" s="1" customFormat="1">
      <c r="C29" s="25" t="s">
        <v>127</v>
      </c>
      <c r="E29" s="47">
        <v>193859.46000000002</v>
      </c>
      <c r="F29" s="3"/>
      <c r="G29" s="9">
        <v>151823.02000000002</v>
      </c>
    </row>
    <row r="30" spans="2:7" s="1" customFormat="1">
      <c r="C30" s="1" t="s">
        <v>53</v>
      </c>
      <c r="E30" s="45">
        <v>-554693</v>
      </c>
      <c r="G30" s="9">
        <v>-1320744</v>
      </c>
    </row>
    <row r="31" spans="2:7" s="1" customFormat="1">
      <c r="C31" s="1" t="s">
        <v>54</v>
      </c>
      <c r="E31" s="45">
        <v>-3193489.31</v>
      </c>
      <c r="G31" s="9">
        <v>-2853063.34</v>
      </c>
    </row>
    <row r="32" spans="2:7" s="1" customFormat="1">
      <c r="C32" s="1" t="s">
        <v>59</v>
      </c>
      <c r="E32" s="45">
        <v>-2649372.6599999997</v>
      </c>
      <c r="G32" s="9">
        <v>-2641188.44</v>
      </c>
    </row>
    <row r="33" spans="1:7" s="1" customFormat="1">
      <c r="C33" s="25" t="s">
        <v>68</v>
      </c>
      <c r="E33" s="46">
        <v>180333.66999999108</v>
      </c>
      <c r="F33" s="3"/>
      <c r="G33" s="22">
        <v>-11161134.809999999</v>
      </c>
    </row>
    <row r="34" spans="1:7" s="1" customFormat="1">
      <c r="D34" s="25"/>
      <c r="E34" s="26"/>
      <c r="G34" s="9"/>
    </row>
    <row r="35" spans="1:7" s="1" customFormat="1">
      <c r="D35" s="25" t="s">
        <v>131</v>
      </c>
      <c r="E35" s="9">
        <f>+SUM(E24,E27:E33)</f>
        <v>-5212959.2100000065</v>
      </c>
      <c r="G35" s="9">
        <f>+SUM(G24,G27:G33)</f>
        <v>4438648.6999999825</v>
      </c>
    </row>
    <row r="36" spans="1:7" s="1" customFormat="1">
      <c r="E36" s="26"/>
      <c r="G36" s="9"/>
    </row>
    <row r="37" spans="1:7" s="1" customFormat="1">
      <c r="C37" s="25" t="s">
        <v>57</v>
      </c>
      <c r="E37" s="49">
        <v>321179.67</v>
      </c>
      <c r="G37" s="9">
        <v>5845261.0199999996</v>
      </c>
    </row>
    <row r="38" spans="1:7" s="1" customFormat="1">
      <c r="C38" s="25" t="s">
        <v>52</v>
      </c>
      <c r="E38" s="46">
        <v>99796.67</v>
      </c>
      <c r="F38" s="3"/>
      <c r="G38" s="22">
        <v>221019.12</v>
      </c>
    </row>
    <row r="39" spans="1:7" s="1" customFormat="1">
      <c r="E39" s="27"/>
      <c r="G39" s="10"/>
    </row>
    <row r="40" spans="1:7" s="1" customFormat="1">
      <c r="D40" s="6" t="s">
        <v>69</v>
      </c>
      <c r="E40" s="9">
        <f>+SUM(E35,E37:E38)</f>
        <v>-4791982.8700000066</v>
      </c>
      <c r="F40" s="6"/>
      <c r="G40" s="9">
        <f>+SUM(G35,G37:G38)</f>
        <v>10504928.839999981</v>
      </c>
    </row>
    <row r="41" spans="1:7" s="1" customFormat="1">
      <c r="E41" s="26"/>
      <c r="G41" s="9"/>
    </row>
    <row r="42" spans="1:7" s="1" customFormat="1">
      <c r="B42" s="6" t="s">
        <v>62</v>
      </c>
      <c r="E42" s="26"/>
      <c r="G42" s="9"/>
    </row>
    <row r="43" spans="1:7" s="1" customFormat="1">
      <c r="C43" s="25" t="s">
        <v>65</v>
      </c>
      <c r="E43" s="46">
        <f>+G45</f>
        <v>219564120.41</v>
      </c>
      <c r="F43" s="3"/>
      <c r="G43" s="22">
        <v>209059191.57000002</v>
      </c>
    </row>
    <row r="44" spans="1:7" s="1" customFormat="1">
      <c r="E44" s="27"/>
      <c r="F44" s="10"/>
      <c r="G44" s="10"/>
    </row>
    <row r="45" spans="1:7" s="1" customFormat="1" ht="13.5" thickBot="1">
      <c r="C45" s="6" t="s">
        <v>66</v>
      </c>
      <c r="E45" s="12">
        <f>+E43+E40</f>
        <v>214772137.53999999</v>
      </c>
      <c r="F45" s="4"/>
      <c r="G45" s="12">
        <f>+G43+G40</f>
        <v>219564120.41</v>
      </c>
    </row>
    <row r="46" spans="1:7" s="1" customFormat="1" ht="13.5" thickTop="1">
      <c r="A46" s="2"/>
      <c r="B46" s="2"/>
      <c r="C46" s="2"/>
      <c r="D46" s="2"/>
      <c r="E46" s="28"/>
      <c r="F46" s="2"/>
      <c r="G46" s="11"/>
    </row>
    <row r="47" spans="1:7" s="1" customFormat="1">
      <c r="E47" s="26"/>
      <c r="G47" s="9"/>
    </row>
    <row r="48" spans="1:7" s="1" customFormat="1">
      <c r="A48" s="13"/>
      <c r="B48" s="13"/>
      <c r="C48" s="13"/>
      <c r="D48" s="13"/>
      <c r="E48" s="24"/>
      <c r="F48" s="13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44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>
      <c r="A1" s="14" t="s">
        <v>70</v>
      </c>
      <c r="B1" s="14"/>
      <c r="C1" s="15"/>
      <c r="D1" s="15"/>
      <c r="E1" s="46"/>
      <c r="F1" s="15"/>
      <c r="G1" s="22"/>
    </row>
    <row r="2" spans="1:7" s="1" customFormat="1">
      <c r="A2" s="57" t="str">
        <f>+'Statement of Net Position'!A2</f>
        <v>University of Wisconsin System - Whitewater</v>
      </c>
      <c r="B2" s="57"/>
      <c r="C2" s="57"/>
      <c r="D2" s="57"/>
      <c r="E2" s="31" t="s">
        <v>117</v>
      </c>
      <c r="F2" s="13"/>
      <c r="G2" s="31" t="s">
        <v>117</v>
      </c>
    </row>
    <row r="3" spans="1:7" s="1" customFormat="1">
      <c r="A3" s="58"/>
      <c r="B3" s="58"/>
      <c r="C3" s="58"/>
      <c r="D3" s="58"/>
      <c r="E3" s="51" t="s">
        <v>115</v>
      </c>
      <c r="F3" s="13"/>
      <c r="G3" s="51" t="s">
        <v>116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71</v>
      </c>
    </row>
    <row r="6" spans="1:7">
      <c r="C6" t="s">
        <v>72</v>
      </c>
      <c r="E6" s="49">
        <v>72515090.629999995</v>
      </c>
      <c r="F6" s="49"/>
      <c r="G6" s="49">
        <v>74035222.5</v>
      </c>
    </row>
    <row r="7" spans="1:7">
      <c r="C7" t="s">
        <v>73</v>
      </c>
      <c r="E7" s="49">
        <v>18416199.539999999</v>
      </c>
      <c r="F7" s="49"/>
      <c r="G7" s="49">
        <v>16790996.550000001</v>
      </c>
    </row>
    <row r="8" spans="1:7">
      <c r="C8" t="s">
        <v>38</v>
      </c>
      <c r="E8" s="49">
        <v>8573164.7000000011</v>
      </c>
      <c r="F8" s="49"/>
      <c r="G8" s="49">
        <v>8348436.5399999991</v>
      </c>
    </row>
    <row r="9" spans="1:7">
      <c r="C9" t="s">
        <v>74</v>
      </c>
      <c r="E9" s="49">
        <v>26247874.349999994</v>
      </c>
      <c r="F9" s="49"/>
      <c r="G9" s="49">
        <v>25407633.100000001</v>
      </c>
    </row>
    <row r="10" spans="1:7">
      <c r="C10" t="s">
        <v>75</v>
      </c>
      <c r="E10" s="49">
        <v>-104508702.76000001</v>
      </c>
      <c r="F10" s="49"/>
      <c r="G10" s="49">
        <v>-98968493.5</v>
      </c>
    </row>
    <row r="11" spans="1:7">
      <c r="C11" t="s">
        <v>76</v>
      </c>
      <c r="E11" s="49">
        <v>-47569973.110000014</v>
      </c>
      <c r="F11" s="49"/>
      <c r="G11" s="49">
        <v>-45141190.079999998</v>
      </c>
    </row>
    <row r="12" spans="1:7">
      <c r="C12" t="s">
        <v>77</v>
      </c>
      <c r="E12" s="49">
        <v>-6158353.0700000003</v>
      </c>
      <c r="F12" s="49"/>
      <c r="G12" s="49">
        <v>-5458426.7199999988</v>
      </c>
    </row>
    <row r="13" spans="1:7" s="26" customFormat="1">
      <c r="C13" s="26" t="s">
        <v>78</v>
      </c>
      <c r="E13" s="49">
        <v>1895284.85</v>
      </c>
      <c r="F13" s="49"/>
      <c r="G13" s="49">
        <v>1508624.92</v>
      </c>
    </row>
    <row r="14" spans="1:7" s="26" customFormat="1">
      <c r="C14" s="26" t="s">
        <v>79</v>
      </c>
      <c r="E14" s="49">
        <v>444435.62</v>
      </c>
      <c r="F14" s="49"/>
      <c r="G14" s="49">
        <v>329101.33</v>
      </c>
    </row>
    <row r="15" spans="1:7" s="26" customFormat="1">
      <c r="C15" s="26" t="s">
        <v>80</v>
      </c>
      <c r="E15" s="49">
        <v>-2161739.1800000002</v>
      </c>
      <c r="F15" s="49"/>
      <c r="G15" s="49">
        <v>-1515689.94</v>
      </c>
    </row>
    <row r="16" spans="1:7">
      <c r="C16" s="48" t="s">
        <v>118</v>
      </c>
      <c r="E16" s="46">
        <v>20168975.449999996</v>
      </c>
      <c r="F16" s="49"/>
      <c r="G16" s="46">
        <v>19042854.440000005</v>
      </c>
    </row>
    <row r="17" spans="2:7">
      <c r="D17" s="20" t="s">
        <v>81</v>
      </c>
      <c r="E17" s="49">
        <f>SUM(E6:E16)</f>
        <v>-12137742.980000038</v>
      </c>
      <c r="F17" s="49"/>
      <c r="G17" s="49">
        <f>SUM(G6:G16)</f>
        <v>-5620930.8599999957</v>
      </c>
    </row>
    <row r="18" spans="2:7">
      <c r="E18" s="49"/>
      <c r="F18" s="49"/>
      <c r="G18" s="49"/>
    </row>
    <row r="19" spans="2:7">
      <c r="B19" s="20" t="s">
        <v>82</v>
      </c>
      <c r="E19" s="49"/>
      <c r="F19" s="49"/>
      <c r="G19" s="49"/>
    </row>
    <row r="20" spans="2:7">
      <c r="C20" t="s">
        <v>83</v>
      </c>
      <c r="E20" s="49">
        <v>72785.12000000001</v>
      </c>
      <c r="F20" s="49"/>
      <c r="G20" s="49">
        <v>109037.58999999998</v>
      </c>
    </row>
    <row r="21" spans="2:7">
      <c r="C21" t="s">
        <v>84</v>
      </c>
      <c r="E21" s="49">
        <v>207705.5</v>
      </c>
      <c r="F21" s="49"/>
      <c r="G21" s="49">
        <v>113836.31</v>
      </c>
    </row>
    <row r="22" spans="2:7">
      <c r="C22" t="s">
        <v>85</v>
      </c>
      <c r="E22" s="46">
        <v>-182111.30000000002</v>
      </c>
      <c r="F22" s="49"/>
      <c r="G22" s="46">
        <v>-102586.07</v>
      </c>
    </row>
    <row r="23" spans="2:7">
      <c r="D23" s="20" t="s">
        <v>86</v>
      </c>
      <c r="E23" s="49">
        <f>SUM(E20:E22)</f>
        <v>98379.319999999978</v>
      </c>
      <c r="F23" s="49"/>
      <c r="G23" s="49">
        <f>SUM(G20:G22)</f>
        <v>120287.82999999996</v>
      </c>
    </row>
    <row r="24" spans="2:7">
      <c r="E24" s="49"/>
      <c r="F24" s="49"/>
      <c r="G24" s="49"/>
    </row>
    <row r="25" spans="2:7">
      <c r="B25" s="20" t="s">
        <v>87</v>
      </c>
      <c r="E25" s="49"/>
      <c r="F25" s="49"/>
      <c r="G25" s="49"/>
    </row>
    <row r="26" spans="2:7">
      <c r="C26" t="s">
        <v>88</v>
      </c>
      <c r="E26" s="49">
        <v>293500.75000000093</v>
      </c>
      <c r="F26" s="49"/>
      <c r="G26" s="49">
        <v>3136675.15</v>
      </c>
    </row>
    <row r="27" spans="2:7">
      <c r="C27" t="s">
        <v>89</v>
      </c>
      <c r="E27" s="49">
        <v>0</v>
      </c>
      <c r="F27" s="49"/>
      <c r="G27" s="49">
        <v>-290165.78000000003</v>
      </c>
    </row>
    <row r="28" spans="2:7">
      <c r="C28" t="s">
        <v>57</v>
      </c>
      <c r="E28" s="49">
        <v>321179.67</v>
      </c>
      <c r="F28" s="49"/>
      <c r="G28" s="49">
        <v>5845261.0199999996</v>
      </c>
    </row>
    <row r="29" spans="2:7">
      <c r="C29" t="s">
        <v>90</v>
      </c>
      <c r="E29" s="49">
        <v>422214.24999999913</v>
      </c>
      <c r="F29" s="49"/>
      <c r="G29" s="49">
        <v>252231.35</v>
      </c>
    </row>
    <row r="30" spans="2:7">
      <c r="C30" t="s">
        <v>91</v>
      </c>
      <c r="E30" s="49">
        <v>-5691117.5600000005</v>
      </c>
      <c r="F30" s="49"/>
      <c r="G30" s="49">
        <v>-19939677.120000001</v>
      </c>
    </row>
    <row r="31" spans="2:7">
      <c r="C31" t="s">
        <v>92</v>
      </c>
      <c r="E31" s="49">
        <v>-13324158.83</v>
      </c>
      <c r="F31" s="49"/>
      <c r="G31" s="49">
        <v>-11614350.109999999</v>
      </c>
    </row>
    <row r="32" spans="2:7">
      <c r="C32" t="s">
        <v>93</v>
      </c>
      <c r="E32" s="46">
        <v>-7843130.620000001</v>
      </c>
      <c r="F32" s="49"/>
      <c r="G32" s="46">
        <v>-7514645.1600000001</v>
      </c>
    </row>
    <row r="33" spans="2:7">
      <c r="D33" s="20" t="s">
        <v>94</v>
      </c>
      <c r="E33" s="49"/>
      <c r="F33" s="49"/>
      <c r="G33" s="49"/>
    </row>
    <row r="34" spans="2:7">
      <c r="D34" s="20" t="s">
        <v>95</v>
      </c>
      <c r="E34" s="49">
        <f>SUM(E26:E32)</f>
        <v>-25821512.34</v>
      </c>
      <c r="F34" s="49"/>
      <c r="G34" s="49">
        <f>SUM(G26:G32)</f>
        <v>-30124670.650000002</v>
      </c>
    </row>
    <row r="35" spans="2:7">
      <c r="E35" s="49"/>
      <c r="F35" s="49"/>
      <c r="G35" s="49"/>
    </row>
    <row r="36" spans="2:7">
      <c r="B36" s="20" t="s">
        <v>96</v>
      </c>
      <c r="E36" s="49"/>
      <c r="F36" s="49"/>
      <c r="G36" s="49"/>
    </row>
    <row r="37" spans="2:7">
      <c r="C37" t="s">
        <v>50</v>
      </c>
      <c r="E37" s="49">
        <v>35039399.879999995</v>
      </c>
      <c r="F37" s="49"/>
      <c r="G37" s="49">
        <v>46841514.880000003</v>
      </c>
    </row>
    <row r="38" spans="2:7">
      <c r="C38" t="s">
        <v>90</v>
      </c>
      <c r="E38" s="49">
        <v>1760677.4999999912</v>
      </c>
      <c r="F38" s="49"/>
      <c r="G38" s="49">
        <v>-9008032.4699999988</v>
      </c>
    </row>
    <row r="39" spans="2:7">
      <c r="C39" t="s">
        <v>97</v>
      </c>
      <c r="E39" s="49">
        <v>-2649372.6599999997</v>
      </c>
      <c r="F39" s="49"/>
      <c r="G39" s="49">
        <v>-2641188.44</v>
      </c>
    </row>
    <row r="40" spans="2:7">
      <c r="C40" t="s">
        <v>98</v>
      </c>
      <c r="E40" s="49">
        <v>62971236</v>
      </c>
      <c r="F40" s="49"/>
      <c r="G40" s="49">
        <v>63754355</v>
      </c>
    </row>
    <row r="41" spans="2:7">
      <c r="C41" t="s">
        <v>99</v>
      </c>
      <c r="E41" s="46">
        <v>-62971236</v>
      </c>
      <c r="F41" s="49"/>
      <c r="G41" s="46">
        <v>-63754355</v>
      </c>
    </row>
    <row r="42" spans="2:7">
      <c r="D42" s="20" t="s">
        <v>100</v>
      </c>
      <c r="E42" s="49"/>
      <c r="F42" s="49"/>
      <c r="G42" s="49"/>
    </row>
    <row r="43" spans="2:7">
      <c r="D43" s="20" t="s">
        <v>101</v>
      </c>
      <c r="E43" s="49">
        <f>SUM(E37:E41)</f>
        <v>34150704.719999999</v>
      </c>
      <c r="F43" s="49"/>
      <c r="G43" s="49">
        <f>SUM(G37:G41)</f>
        <v>35192293.969999999</v>
      </c>
    </row>
    <row r="44" spans="2:7">
      <c r="E44" s="49"/>
      <c r="F44" s="49"/>
      <c r="G44" s="49"/>
    </row>
    <row r="45" spans="2:7">
      <c r="D45" s="20" t="s">
        <v>126</v>
      </c>
      <c r="E45" s="49">
        <f>+E43+E34+E23+E17</f>
        <v>-3710171.2800000384</v>
      </c>
      <c r="F45" s="49"/>
      <c r="G45" s="49">
        <f>+G43+G34+G23+G17</f>
        <v>-433019.70999999903</v>
      </c>
    </row>
    <row r="46" spans="2:7">
      <c r="E46" s="49"/>
      <c r="F46" s="49"/>
      <c r="G46" s="49"/>
    </row>
    <row r="47" spans="2:7">
      <c r="B47" t="s">
        <v>102</v>
      </c>
      <c r="E47" s="46">
        <f>+G49</f>
        <v>61329203.460000016</v>
      </c>
      <c r="F47" s="54"/>
      <c r="G47" s="46">
        <v>61762223.170000017</v>
      </c>
    </row>
    <row r="48" spans="2:7" s="55" customFormat="1">
      <c r="C48" s="56"/>
      <c r="E48" s="47"/>
      <c r="F48" s="54"/>
      <c r="G48" s="47"/>
    </row>
    <row r="49" spans="2:7" ht="13.5" thickBot="1">
      <c r="B49" s="20" t="s">
        <v>103</v>
      </c>
      <c r="E49" s="52">
        <f>+E47+E48+E45</f>
        <v>57619032.179999977</v>
      </c>
      <c r="F49" s="49"/>
      <c r="G49" s="52">
        <f>+G47+G45</f>
        <v>61329203.460000016</v>
      </c>
    </row>
    <row r="50" spans="2:7" ht="13.5" thickTop="1">
      <c r="E50" s="49"/>
      <c r="F50" s="49"/>
      <c r="G50" s="49"/>
    </row>
    <row r="51" spans="2:7">
      <c r="E51" s="49"/>
      <c r="F51" s="49"/>
      <c r="G51" s="49"/>
    </row>
    <row r="52" spans="2:7">
      <c r="B52" s="20" t="s">
        <v>130</v>
      </c>
      <c r="E52" s="49"/>
      <c r="F52" s="49"/>
      <c r="G52" s="49"/>
    </row>
    <row r="53" spans="2:7">
      <c r="E53" s="49"/>
      <c r="F53" s="49"/>
      <c r="G53" s="49"/>
    </row>
    <row r="54" spans="2:7">
      <c r="B54" t="s">
        <v>128</v>
      </c>
      <c r="E54" s="49">
        <v>-22661560.130000025</v>
      </c>
      <c r="F54" s="49"/>
      <c r="G54" s="49">
        <v>-14541008.50999999</v>
      </c>
    </row>
    <row r="55" spans="2:7">
      <c r="B55" s="50" t="s">
        <v>129</v>
      </c>
      <c r="E55" s="49"/>
      <c r="F55" s="49"/>
      <c r="G55" s="49"/>
    </row>
    <row r="56" spans="2:7">
      <c r="B56" s="50" t="s">
        <v>104</v>
      </c>
      <c r="E56" s="49"/>
      <c r="F56" s="49"/>
      <c r="G56" s="49"/>
    </row>
    <row r="57" spans="2:7">
      <c r="C57" t="s">
        <v>105</v>
      </c>
      <c r="E57" s="49">
        <v>10901198.140000001</v>
      </c>
      <c r="F57" s="49"/>
      <c r="G57" s="49">
        <v>9889507.9399999995</v>
      </c>
    </row>
    <row r="58" spans="2:7">
      <c r="C58" t="s">
        <v>106</v>
      </c>
      <c r="E58" s="49"/>
      <c r="F58" s="49"/>
      <c r="G58" s="49"/>
    </row>
    <row r="59" spans="2:7">
      <c r="D59" t="s">
        <v>107</v>
      </c>
      <c r="E59" s="49">
        <v>-434132.97999999975</v>
      </c>
      <c r="F59" s="49"/>
      <c r="G59" s="49">
        <v>483836.41000000003</v>
      </c>
    </row>
    <row r="60" spans="2:7">
      <c r="D60" t="s">
        <v>4</v>
      </c>
      <c r="E60" s="49">
        <v>-2882.78</v>
      </c>
      <c r="F60" s="49"/>
      <c r="G60" s="49">
        <v>-83530.150000000009</v>
      </c>
    </row>
    <row r="61" spans="2:7">
      <c r="D61" t="s">
        <v>108</v>
      </c>
      <c r="E61" s="49">
        <v>-372593.83999999997</v>
      </c>
      <c r="F61" s="49"/>
      <c r="G61" s="49">
        <v>-492354.78999999992</v>
      </c>
    </row>
    <row r="62" spans="2:7">
      <c r="D62" t="s">
        <v>16</v>
      </c>
      <c r="E62" s="49">
        <v>610061.15999999701</v>
      </c>
      <c r="F62" s="49"/>
      <c r="G62" s="49">
        <v>-249264.43000000025</v>
      </c>
    </row>
    <row r="63" spans="2:7">
      <c r="D63" t="s">
        <v>58</v>
      </c>
      <c r="E63" s="49">
        <v>-93466.12</v>
      </c>
      <c r="F63" s="49"/>
      <c r="G63" s="49">
        <v>-645706.09000000008</v>
      </c>
    </row>
    <row r="64" spans="2:7">
      <c r="D64" t="s">
        <v>19</v>
      </c>
      <c r="E64" s="46">
        <v>-84366.43</v>
      </c>
      <c r="F64" s="49"/>
      <c r="G64" s="46">
        <v>17588.760000000024</v>
      </c>
    </row>
    <row r="65" spans="2:7">
      <c r="E65" s="49"/>
      <c r="F65" s="49"/>
      <c r="G65" s="49"/>
    </row>
    <row r="66" spans="2:7" ht="13.5" thickBot="1">
      <c r="D66" s="20" t="s">
        <v>109</v>
      </c>
      <c r="E66" s="52">
        <f>+SUM(E54:E64)</f>
        <v>-12137742.980000027</v>
      </c>
      <c r="F66" s="49"/>
      <c r="G66" s="52">
        <f>+SUM(G54:G64)</f>
        <v>-5620930.859999992</v>
      </c>
    </row>
    <row r="67" spans="2:7" ht="13.5" thickTop="1">
      <c r="E67" s="49"/>
      <c r="F67" s="49"/>
      <c r="G67" s="49"/>
    </row>
    <row r="68" spans="2:7">
      <c r="E68" s="49"/>
      <c r="F68" s="49"/>
      <c r="G68" s="49"/>
    </row>
    <row r="69" spans="2:7">
      <c r="B69" t="s">
        <v>110</v>
      </c>
      <c r="E69" s="49"/>
      <c r="F69" s="49"/>
      <c r="G69" s="49"/>
    </row>
    <row r="70" spans="2:7">
      <c r="E70" s="49"/>
      <c r="F70" s="49"/>
      <c r="G70" s="49"/>
    </row>
    <row r="71" spans="2:7">
      <c r="C71" s="25" t="s">
        <v>111</v>
      </c>
      <c r="D71" s="25"/>
      <c r="E71" s="49"/>
      <c r="F71" s="49"/>
      <c r="G71" s="49"/>
    </row>
    <row r="72" spans="2:7">
      <c r="C72" s="25"/>
      <c r="D72" s="25" t="s">
        <v>112</v>
      </c>
      <c r="E72" s="49">
        <v>92614</v>
      </c>
      <c r="F72" s="49"/>
      <c r="G72" s="49">
        <v>111211</v>
      </c>
    </row>
    <row r="73" spans="2:7" s="26" customFormat="1">
      <c r="C73" s="25" t="s">
        <v>113</v>
      </c>
      <c r="D73" s="25"/>
      <c r="E73" s="49">
        <v>90201</v>
      </c>
      <c r="F73" s="49"/>
      <c r="G73" s="49">
        <v>212081</v>
      </c>
    </row>
    <row r="74" spans="2:7">
      <c r="C74" s="25" t="s">
        <v>114</v>
      </c>
      <c r="D74" s="25"/>
      <c r="E74" s="49">
        <v>78558.490000000005</v>
      </c>
      <c r="F74" s="49"/>
      <c r="G74" s="49">
        <v>26722.77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2015-02-02T15:51:19Z</dcterms:modified>
</cp:coreProperties>
</file>