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45" windowWidth="14265" windowHeight="12045"/>
  </bookViews>
  <sheets>
    <sheet name="Statement of Net Position" sheetId="1" r:id="rId1"/>
    <sheet name="Stmt of Rev Exp and Chg Net" sheetId="2" r:id="rId2"/>
    <sheet name="Statement of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Position'!$A$1:$G$57</definedName>
    <definedName name="_xlnm.Print_Titles" localSheetId="0">'Statement of Net Position'!$A:$D</definedName>
  </definedNames>
  <calcPr calcId="145621"/>
</workbook>
</file>

<file path=xl/calcChain.xml><?xml version="1.0" encoding="utf-8"?>
<calcChain xmlns="http://schemas.openxmlformats.org/spreadsheetml/2006/main">
  <c r="G23" i="2" l="1"/>
  <c r="E23" i="2"/>
  <c r="G15" i="2"/>
  <c r="G24" i="2" s="1"/>
  <c r="G35" i="2" s="1"/>
  <c r="G40" i="2" s="1"/>
  <c r="G45" i="2" s="1"/>
  <c r="E43" i="2" s="1"/>
  <c r="E15" i="2"/>
  <c r="E24" i="2" s="1"/>
  <c r="E35" i="2" s="1"/>
  <c r="E40" i="2" s="1"/>
  <c r="G55" i="1"/>
  <c r="E55" i="1"/>
  <c r="G43" i="1"/>
  <c r="E43" i="1"/>
  <c r="E23" i="1"/>
  <c r="G23" i="1"/>
  <c r="E17" i="3"/>
  <c r="E66" i="3"/>
  <c r="E43" i="3"/>
  <c r="E34" i="3"/>
  <c r="E23" i="3"/>
  <c r="G66" i="3"/>
  <c r="G43" i="3"/>
  <c r="G34" i="3"/>
  <c r="G17" i="3"/>
  <c r="G23" i="3"/>
  <c r="E45" i="2" l="1"/>
  <c r="G45" i="3"/>
  <c r="G49" i="3" s="1"/>
  <c r="E47" i="3" s="1"/>
  <c r="E45" i="3"/>
  <c r="A2" i="3"/>
  <c r="E49" i="3" l="1"/>
  <c r="A2" i="2"/>
</calcChain>
</file>

<file path=xl/sharedStrings.xml><?xml version="1.0" encoding="utf-8"?>
<sst xmlns="http://schemas.openxmlformats.org/spreadsheetml/2006/main" count="148" uniqueCount="129">
  <si>
    <t>ASSETS</t>
  </si>
  <si>
    <t>Cash and Cash Equivalents</t>
  </si>
  <si>
    <t>Accounts Receivable, Net</t>
  </si>
  <si>
    <t>Student Loans Receivable, Net</t>
  </si>
  <si>
    <t>Inventories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</si>
  <si>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</si>
  <si>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</si>
  <si>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</si>
  <si>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</si>
  <si>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</si>
  <si>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</si>
  <si>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</si>
  <si>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</si>
  <si>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</si>
  <si>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</si>
  <si>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</si>
  <si>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</si>
  <si>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</si>
  <si>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</si>
  <si>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</si>
  <si>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</si>
  <si>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</si>
  <si>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</si>
  <si>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</si>
  <si>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</si>
  <si>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</si>
  <si>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</si>
  <si>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</si>
  <si>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</si>
  <si>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</si>
  <si>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</si>
  <si>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</si>
  <si>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</si>
  <si>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</si>
  <si>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</si>
  <si>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</si>
  <si>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</si>
  <si>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</si>
  <si>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Student Loan Interest Income and Fees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</si>
  <si>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</si>
  <si>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</si>
  <si>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</si>
  <si>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</si>
  <si>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</si>
  <si>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</si>
  <si>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</si>
  <si>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</si>
  <si>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</si>
  <si>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</si>
  <si>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</si>
  <si>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</si>
  <si>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Capital Contributions</t>
  </si>
  <si>
    <t>Loss on Disposal of Capital Assets</t>
  </si>
  <si>
    <t>Interest on Indebtedness</t>
  </si>
  <si>
    <t>Sales and Services of Auxiliary Enterprises (net of</t>
  </si>
  <si>
    <t>Construction in Progress</t>
  </si>
  <si>
    <t>Capital Appropriations</t>
  </si>
  <si>
    <t>Unearned Revenue</t>
  </si>
  <si>
    <t>Transfer to State Agencies</t>
  </si>
  <si>
    <t>DEFERRED OUTFLOWS OF RESOURCES</t>
  </si>
  <si>
    <t>DEFERRED INFLOWS OF RESOURCES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</si>
  <si>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</si>
  <si>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</si>
  <si>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</si>
  <si>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</si>
  <si>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</si>
  <si>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</si>
  <si>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</si>
  <si>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Other Non-Operating Revenues (Expenses)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</si>
  <si>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</si>
  <si>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</si>
  <si>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</si>
  <si>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</si>
  <si>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</si>
  <si>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</si>
  <si>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</si>
  <si>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</si>
  <si>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</si>
  <si>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</si>
  <si>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</si>
  <si>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</si>
  <si>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</si>
  <si>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</si>
  <si>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</si>
  <si>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</si>
  <si>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</si>
  <si>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</si>
  <si>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</si>
  <si>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</si>
  <si>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Issuance Costs</t>
  </si>
  <si>
    <t>Gifts and Other Receipts</t>
  </si>
  <si>
    <t>Purchase of Capital Assets</t>
  </si>
  <si>
    <t>Principal Payments on Capital Debt and Leases</t>
  </si>
  <si>
    <t>Interest Payments on Capital Debt and Leases</t>
  </si>
  <si>
    <t>Net Cash Used in Capital and Related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</si>
  <si>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</si>
  <si>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</si>
  <si>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</si>
  <si>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</si>
  <si>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</si>
  <si>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</si>
  <si>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</si>
  <si>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</si>
  <si>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</si>
  <si>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</si>
  <si>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</si>
  <si>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</si>
  <si>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</si>
  <si>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</si>
  <si>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</si>
  <si>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</si>
  <si>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Gifts-In-Kind</t>
  </si>
  <si>
    <t>Net Change in Unrealized Gains and Losses</t>
  </si>
  <si>
    <t>June 30, 2014</t>
  </si>
  <si>
    <t>June 30, 2013</t>
  </si>
  <si>
    <t>Year Ended</t>
  </si>
  <si>
    <t>Other Revenues</t>
  </si>
  <si>
    <t>Unamortized Gain on Debt Refunding</t>
  </si>
  <si>
    <t>Unamortized Loss on Debt Refunding</t>
  </si>
  <si>
    <t>Statement of Net Position</t>
  </si>
  <si>
    <t>Statement of Revenues, Expenses and Changes in Net Assets</t>
  </si>
  <si>
    <t>University of Wisconsin System - Stout</t>
  </si>
  <si>
    <t xml:space="preserve">  Scholarship Allowances of $12,212,197 and $14,252,386, respectively)</t>
  </si>
  <si>
    <t xml:space="preserve">  Scholarship Allowances of $2,816,659 and $3,659,868, respectively)</t>
  </si>
  <si>
    <t>Loss Before Capital Additions/Deductions</t>
  </si>
  <si>
    <t>Reconciliation of Operating Loss to Net Cash Used in Operating Activities</t>
  </si>
  <si>
    <t>Operating Loss</t>
  </si>
  <si>
    <t>Adjustments to Reconcile Operating Loss to</t>
  </si>
  <si>
    <t>Net Increase 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</si>
</sst>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0" fillId="0" borderId="0" xfId="1" applyFont="1" applyBorder="1"/>
    <xf numFmtId="0" fontId="0" fillId="0" borderId="0" xfId="0" applyBorder="1"/>
    <xf numFmtId="0" fontId="5" fillId="0" borderId="0" xfId="0" applyFont="1" applyBorder="1"/>
    <xf numFmtId="43" fontId="0" fillId="0" borderId="2" xfId="1" applyFont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Normal="100" workbookViewId="0"/>
  </sheetViews>
  <sheetFormatPr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6.5703125" style="9" bestFit="1" customWidth="1"/>
    <col min="6" max="6" width="2.42578125" style="10" customWidth="1"/>
    <col min="7" max="7" width="16.5703125" style="9" bestFit="1" customWidth="1"/>
    <col min="8" max="16384" width="9.140625" style="1"/>
  </cols>
  <sheetData>
    <row r="1" spans="1:7" ht="18">
      <c r="A1" s="8" t="s">
        <v>119</v>
      </c>
      <c r="B1" s="2"/>
      <c r="C1" s="2"/>
      <c r="D1" s="2"/>
      <c r="E1" s="11"/>
      <c r="F1" s="22"/>
      <c r="G1" s="11"/>
    </row>
    <row r="2" spans="1:7" ht="15.95" customHeight="1">
      <c r="A2" s="5" t="s">
        <v>121</v>
      </c>
      <c r="B2" s="7"/>
      <c r="C2" s="5"/>
      <c r="D2" s="5"/>
      <c r="E2" s="29">
        <v>41820</v>
      </c>
      <c r="F2" s="21"/>
      <c r="G2" s="29">
        <v>41455</v>
      </c>
    </row>
    <row r="3" spans="1:7">
      <c r="F3" s="9"/>
      <c r="G3" s="26"/>
    </row>
    <row r="4" spans="1:7">
      <c r="B4" s="6" t="s">
        <v>0</v>
      </c>
      <c r="F4" s="9"/>
      <c r="G4" s="26"/>
    </row>
    <row r="5" spans="1:7">
      <c r="B5" s="1" t="s">
        <v>29</v>
      </c>
      <c r="F5" s="9"/>
      <c r="G5" s="26"/>
    </row>
    <row r="6" spans="1:7" ht="12.75" customHeight="1">
      <c r="C6" s="1" t="s">
        <v>1</v>
      </c>
      <c r="E6" s="9">
        <v>15774138.200000001</v>
      </c>
      <c r="F6" s="9"/>
      <c r="G6" s="32">
        <v>28700817.329999998</v>
      </c>
    </row>
    <row r="7" spans="1:7" ht="12.75" customHeight="1">
      <c r="C7" s="1" t="s">
        <v>2</v>
      </c>
      <c r="E7" s="9">
        <v>19638467.029999997</v>
      </c>
      <c r="F7" s="9"/>
      <c r="G7" s="47">
        <v>11555035.9</v>
      </c>
    </row>
    <row r="8" spans="1:7" ht="12.75" customHeight="1">
      <c r="C8" s="1" t="s">
        <v>3</v>
      </c>
      <c r="E8" s="9">
        <v>1821339.16</v>
      </c>
      <c r="F8" s="9"/>
      <c r="G8" s="47">
        <v>1621778.97</v>
      </c>
    </row>
    <row r="9" spans="1:7">
      <c r="C9" s="1" t="s">
        <v>4</v>
      </c>
      <c r="E9" s="9">
        <v>1229484.02</v>
      </c>
      <c r="F9" s="9"/>
      <c r="G9" s="33">
        <v>1190069.57</v>
      </c>
    </row>
    <row r="10" spans="1:7">
      <c r="C10" s="1" t="s">
        <v>108</v>
      </c>
      <c r="E10" s="22">
        <v>1949271.67</v>
      </c>
      <c r="F10" s="9"/>
      <c r="G10" s="22">
        <v>1331507.1000000001</v>
      </c>
    </row>
    <row r="11" spans="1:7">
      <c r="D11" s="1" t="s">
        <v>5</v>
      </c>
      <c r="E11" s="9">
        <v>40412700.079999998</v>
      </c>
      <c r="F11" s="9"/>
      <c r="G11" s="9">
        <v>44399208.869999997</v>
      </c>
    </row>
    <row r="12" spans="1:7">
      <c r="F12" s="9"/>
      <c r="G12" s="26"/>
    </row>
    <row r="13" spans="1:7">
      <c r="B13" s="1" t="s">
        <v>6</v>
      </c>
      <c r="F13" s="9"/>
      <c r="G13" s="26"/>
    </row>
    <row r="14" spans="1:7">
      <c r="C14" s="1" t="s">
        <v>7</v>
      </c>
      <c r="E14" s="9">
        <v>737894.26</v>
      </c>
      <c r="F14" s="9"/>
      <c r="G14" s="34">
        <v>660059.62</v>
      </c>
    </row>
    <row r="15" spans="1:7">
      <c r="C15" s="1" t="s">
        <v>3</v>
      </c>
      <c r="E15" s="9">
        <v>10104768.52</v>
      </c>
      <c r="F15" s="9"/>
      <c r="G15" s="47">
        <v>8590019.0099999998</v>
      </c>
    </row>
    <row r="16" spans="1:7">
      <c r="C16" s="1" t="s">
        <v>8</v>
      </c>
      <c r="E16" s="9">
        <v>9763379.9499999993</v>
      </c>
      <c r="F16" s="9"/>
      <c r="G16" s="34">
        <v>9464410.1799999997</v>
      </c>
    </row>
    <row r="17" spans="2:7">
      <c r="C17" s="1" t="s">
        <v>9</v>
      </c>
      <c r="E17" s="9">
        <v>6896560.3700000001</v>
      </c>
      <c r="F17" s="9"/>
      <c r="G17" s="34">
        <v>7426348.2000000002</v>
      </c>
    </row>
    <row r="18" spans="2:7">
      <c r="C18" s="1" t="s">
        <v>55</v>
      </c>
      <c r="E18" s="9">
        <v>12647461.66</v>
      </c>
      <c r="F18" s="9"/>
      <c r="G18" s="47">
        <v>5794131.5300000003</v>
      </c>
    </row>
    <row r="19" spans="2:7">
      <c r="C19" s="1" t="s">
        <v>10</v>
      </c>
      <c r="E19" s="9">
        <v>122515223.41</v>
      </c>
      <c r="F19" s="9"/>
      <c r="G19" s="34">
        <v>128678027.72</v>
      </c>
    </row>
    <row r="20" spans="2:7">
      <c r="C20" s="1" t="s">
        <v>11</v>
      </c>
      <c r="E20" s="9">
        <v>6647106.54</v>
      </c>
      <c r="F20" s="9"/>
      <c r="G20" s="34">
        <v>6898860.54</v>
      </c>
    </row>
    <row r="21" spans="2:7">
      <c r="C21" s="1" t="s">
        <v>31</v>
      </c>
      <c r="E21" s="22">
        <v>25189817.899999999</v>
      </c>
      <c r="F21" s="9"/>
      <c r="G21" s="22">
        <v>24964277.899999999</v>
      </c>
    </row>
    <row r="22" spans="2:7">
      <c r="D22" s="1" t="s">
        <v>12</v>
      </c>
      <c r="E22" s="22">
        <v>194502212.60999998</v>
      </c>
      <c r="F22" s="9"/>
      <c r="G22" s="22">
        <v>192476134.69999999</v>
      </c>
    </row>
    <row r="23" spans="2:7" s="6" customFormat="1">
      <c r="D23" s="6" t="s">
        <v>13</v>
      </c>
      <c r="E23" s="22">
        <f>+E22+E11</f>
        <v>234914912.69</v>
      </c>
      <c r="F23" s="9"/>
      <c r="G23" s="22">
        <f>+G22+G11</f>
        <v>236875343.56999999</v>
      </c>
    </row>
    <row r="24" spans="2:7">
      <c r="F24" s="9"/>
      <c r="G24" s="26"/>
    </row>
    <row r="25" spans="2:7">
      <c r="B25" s="6" t="s">
        <v>59</v>
      </c>
      <c r="C25" s="25"/>
      <c r="F25" s="9"/>
      <c r="G25" s="26"/>
    </row>
    <row r="26" spans="2:7">
      <c r="B26" s="25"/>
      <c r="C26" s="25" t="s">
        <v>118</v>
      </c>
      <c r="E26" s="22">
        <v>709940.66</v>
      </c>
      <c r="F26" s="9"/>
      <c r="G26" s="22">
        <v>540744.19000000006</v>
      </c>
    </row>
    <row r="27" spans="2:7">
      <c r="F27" s="9"/>
      <c r="G27" s="26"/>
    </row>
    <row r="28" spans="2:7">
      <c r="B28" s="6" t="s">
        <v>14</v>
      </c>
      <c r="F28" s="9"/>
      <c r="G28" s="26"/>
    </row>
    <row r="29" spans="2:7">
      <c r="B29" s="1" t="s">
        <v>15</v>
      </c>
      <c r="F29" s="9"/>
      <c r="G29" s="26"/>
    </row>
    <row r="30" spans="2:7">
      <c r="C30" s="1" t="s">
        <v>16</v>
      </c>
      <c r="E30" s="9">
        <v>6828963.8300000001</v>
      </c>
      <c r="F30" s="9"/>
      <c r="G30" s="35">
        <v>5297280.3499999996</v>
      </c>
    </row>
    <row r="31" spans="2:7">
      <c r="C31" s="1" t="s">
        <v>17</v>
      </c>
      <c r="E31" s="9">
        <v>3456592.33</v>
      </c>
      <c r="F31" s="9"/>
      <c r="G31" s="35">
        <v>3224528.17</v>
      </c>
    </row>
    <row r="32" spans="2:7">
      <c r="C32" s="1" t="s">
        <v>18</v>
      </c>
      <c r="E32" s="9">
        <v>82383.520000000004</v>
      </c>
      <c r="F32" s="9"/>
      <c r="G32" s="35">
        <v>78287.75</v>
      </c>
    </row>
    <row r="33" spans="2:7">
      <c r="C33" s="1" t="s">
        <v>57</v>
      </c>
      <c r="E33" s="9">
        <v>3208888.1799999997</v>
      </c>
      <c r="F33" s="9"/>
      <c r="G33" s="35">
        <v>4143286.82</v>
      </c>
    </row>
    <row r="34" spans="2:7">
      <c r="C34" s="1" t="s">
        <v>19</v>
      </c>
      <c r="E34" s="9">
        <v>1320825.27</v>
      </c>
      <c r="F34" s="9"/>
      <c r="G34" s="35">
        <v>1343001.1</v>
      </c>
    </row>
    <row r="35" spans="2:7">
      <c r="C35" s="1" t="s">
        <v>20</v>
      </c>
      <c r="E35" s="22">
        <v>181063.12</v>
      </c>
      <c r="F35" s="9"/>
      <c r="G35" s="22">
        <v>237549.49</v>
      </c>
    </row>
    <row r="36" spans="2:7">
      <c r="D36" s="1" t="s">
        <v>21</v>
      </c>
      <c r="E36" s="9">
        <v>15078716.25</v>
      </c>
      <c r="F36" s="9"/>
      <c r="G36" s="9">
        <v>14323933.68</v>
      </c>
    </row>
    <row r="37" spans="2:7">
      <c r="F37" s="9"/>
      <c r="G37" s="26"/>
    </row>
    <row r="38" spans="2:7">
      <c r="B38" s="1" t="s">
        <v>22</v>
      </c>
      <c r="F38" s="9"/>
      <c r="G38" s="26"/>
    </row>
    <row r="39" spans="2:7">
      <c r="C39" s="1" t="s">
        <v>17</v>
      </c>
      <c r="E39" s="9">
        <v>55388777.229999997</v>
      </c>
      <c r="F39" s="9"/>
      <c r="G39" s="36">
        <v>55249722.950000003</v>
      </c>
    </row>
    <row r="40" spans="2:7">
      <c r="C40" s="1" t="s">
        <v>18</v>
      </c>
      <c r="E40" s="9">
        <v>7673.27</v>
      </c>
      <c r="F40" s="9"/>
      <c r="G40" s="36">
        <v>90056.790000000008</v>
      </c>
    </row>
    <row r="41" spans="2:7">
      <c r="C41" s="1" t="s">
        <v>19</v>
      </c>
      <c r="E41" s="22">
        <v>1613120.75</v>
      </c>
      <c r="F41" s="9"/>
      <c r="G41" s="22">
        <v>1540060.19</v>
      </c>
    </row>
    <row r="42" spans="2:7">
      <c r="D42" s="1" t="s">
        <v>23</v>
      </c>
      <c r="E42" s="9">
        <v>57009571.25</v>
      </c>
      <c r="F42" s="9"/>
      <c r="G42" s="9">
        <v>56879839.93</v>
      </c>
    </row>
    <row r="43" spans="2:7" s="6" customFormat="1">
      <c r="D43" s="6" t="s">
        <v>24</v>
      </c>
      <c r="E43" s="22">
        <f>+E42+E36</f>
        <v>72088287.5</v>
      </c>
      <c r="F43" s="9"/>
      <c r="G43" s="22">
        <f>+G42+G36</f>
        <v>71203773.609999999</v>
      </c>
    </row>
    <row r="44" spans="2:7">
      <c r="F44" s="9"/>
      <c r="G44" s="26"/>
    </row>
    <row r="45" spans="2:7">
      <c r="B45" s="6" t="s">
        <v>60</v>
      </c>
      <c r="C45" s="25"/>
      <c r="D45" s="25"/>
      <c r="F45" s="9"/>
      <c r="G45" s="26"/>
    </row>
    <row r="46" spans="2:7">
      <c r="B46" s="25"/>
      <c r="C46" s="25" t="s">
        <v>117</v>
      </c>
      <c r="D46" s="25"/>
      <c r="E46" s="22">
        <v>15225.91</v>
      </c>
      <c r="F46" s="9"/>
      <c r="G46" s="22">
        <v>0</v>
      </c>
    </row>
    <row r="47" spans="2:7">
      <c r="F47" s="9"/>
      <c r="G47" s="26"/>
    </row>
    <row r="48" spans="2:7">
      <c r="B48" s="6" t="s">
        <v>61</v>
      </c>
      <c r="F48" s="9"/>
      <c r="G48" s="26"/>
    </row>
    <row r="49" spans="1:7">
      <c r="C49" s="25" t="s">
        <v>63</v>
      </c>
      <c r="E49" s="9">
        <v>124724123.48</v>
      </c>
      <c r="F49" s="9"/>
      <c r="G49" s="37">
        <v>124583460.41</v>
      </c>
    </row>
    <row r="50" spans="1:7">
      <c r="C50" s="1" t="s">
        <v>25</v>
      </c>
      <c r="F50" s="9"/>
      <c r="G50" s="37"/>
    </row>
    <row r="51" spans="1:7">
      <c r="D51" s="1" t="s">
        <v>26</v>
      </c>
      <c r="E51" s="9">
        <v>3114498.41</v>
      </c>
      <c r="F51" s="9"/>
      <c r="G51" s="37">
        <v>4121303.93</v>
      </c>
    </row>
    <row r="52" spans="1:7">
      <c r="D52" s="1" t="s">
        <v>30</v>
      </c>
      <c r="E52" s="9">
        <v>14496522.76</v>
      </c>
      <c r="F52" s="9"/>
      <c r="G52" s="37">
        <v>14385507.880000001</v>
      </c>
    </row>
    <row r="53" spans="1:7">
      <c r="D53" s="1" t="s">
        <v>27</v>
      </c>
      <c r="E53" s="9">
        <v>196891.87</v>
      </c>
      <c r="F53" s="9"/>
      <c r="G53" s="37">
        <v>2670677.54</v>
      </c>
    </row>
    <row r="54" spans="1:7">
      <c r="C54" s="1" t="s">
        <v>28</v>
      </c>
      <c r="E54" s="22">
        <v>20989303.420000002</v>
      </c>
      <c r="F54" s="9"/>
      <c r="G54" s="22">
        <v>20451364.389999989</v>
      </c>
    </row>
    <row r="55" spans="1:7" s="6" customFormat="1" ht="13.5" thickBot="1">
      <c r="D55" s="6" t="s">
        <v>62</v>
      </c>
      <c r="E55" s="12">
        <f>SUM(E49:E54)</f>
        <v>163521339.94</v>
      </c>
      <c r="F55" s="9"/>
      <c r="G55" s="12">
        <f>SUM(G49:G54)</f>
        <v>166212314.14999998</v>
      </c>
    </row>
    <row r="56" spans="1:7" ht="13.5" thickTop="1">
      <c r="A56" s="2"/>
      <c r="B56" s="2"/>
      <c r="C56" s="2"/>
      <c r="D56" s="2"/>
      <c r="E56" s="11"/>
      <c r="F56" s="11"/>
      <c r="G56" s="28"/>
    </row>
    <row r="57" spans="1:7">
      <c r="F57" s="9"/>
      <c r="G57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/>
  </sheetViews>
  <sheetFormatPr defaultRowHeight="12.75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6.5703125" bestFit="1" customWidth="1"/>
    <col min="6" max="6" width="2" style="26" bestFit="1" customWidth="1"/>
    <col min="7" max="7" width="16.5703125" bestFit="1" customWidth="1"/>
  </cols>
  <sheetData>
    <row r="1" spans="1:7" s="1" customFormat="1" ht="18">
      <c r="A1" s="14" t="s">
        <v>120</v>
      </c>
      <c r="B1" s="14"/>
      <c r="C1" s="15"/>
      <c r="D1" s="15"/>
      <c r="E1" s="28"/>
      <c r="F1" s="15"/>
      <c r="G1" s="11"/>
    </row>
    <row r="2" spans="1:7" s="1" customFormat="1">
      <c r="A2" s="58" t="str">
        <f>+'Statement of Net Position'!A2</f>
        <v>University of Wisconsin System - Stout</v>
      </c>
      <c r="B2" s="58"/>
      <c r="C2" s="58"/>
      <c r="D2" s="58"/>
      <c r="E2" s="31" t="s">
        <v>115</v>
      </c>
      <c r="F2" s="13"/>
      <c r="G2" s="23" t="s">
        <v>115</v>
      </c>
    </row>
    <row r="3" spans="1:7" s="1" customFormat="1">
      <c r="A3" s="59"/>
      <c r="B3" s="59"/>
      <c r="C3" s="59"/>
      <c r="D3" s="59"/>
      <c r="E3" s="51" t="s">
        <v>113</v>
      </c>
      <c r="F3" s="13"/>
      <c r="G3" s="51" t="s">
        <v>114</v>
      </c>
    </row>
    <row r="4" spans="1:7" s="1" customFormat="1">
      <c r="A4" s="16" t="s">
        <v>32</v>
      </c>
      <c r="B4" s="16"/>
      <c r="C4" s="16"/>
      <c r="D4" s="17"/>
      <c r="E4" s="30"/>
      <c r="F4" s="18"/>
      <c r="G4" s="19"/>
    </row>
    <row r="5" spans="1:7" s="1" customFormat="1">
      <c r="A5" s="13"/>
      <c r="B5" s="20" t="s">
        <v>33</v>
      </c>
      <c r="C5" s="13"/>
      <c r="D5" s="13"/>
      <c r="E5" s="26"/>
      <c r="F5" s="13"/>
      <c r="G5" s="9"/>
    </row>
    <row r="6" spans="1:7" s="1" customFormat="1">
      <c r="A6" s="13"/>
      <c r="B6" s="13"/>
      <c r="C6" s="13" t="s">
        <v>34</v>
      </c>
      <c r="D6" s="13"/>
      <c r="E6" s="26"/>
      <c r="F6" s="13"/>
      <c r="G6" s="9"/>
    </row>
    <row r="7" spans="1:7" s="1" customFormat="1">
      <c r="C7" s="25" t="s">
        <v>122</v>
      </c>
      <c r="E7" s="38">
        <v>48975194.810000002</v>
      </c>
      <c r="G7" s="9">
        <v>45572629.530000001</v>
      </c>
    </row>
    <row r="8" spans="1:7" s="1" customFormat="1">
      <c r="C8" s="1" t="s">
        <v>35</v>
      </c>
      <c r="E8" s="38">
        <v>13080022.720000001</v>
      </c>
      <c r="G8" s="9">
        <v>14096177.430000002</v>
      </c>
    </row>
    <row r="9" spans="1:7" s="1" customFormat="1">
      <c r="C9" s="1" t="s">
        <v>36</v>
      </c>
      <c r="E9" s="39">
        <v>1841346.85</v>
      </c>
      <c r="G9" s="9">
        <v>997533.69000000006</v>
      </c>
    </row>
    <row r="10" spans="1:7" s="1" customFormat="1">
      <c r="C10" s="1" t="s">
        <v>37</v>
      </c>
      <c r="E10" s="40">
        <v>13423253.970000001</v>
      </c>
      <c r="G10" s="9">
        <v>11967278.900000002</v>
      </c>
    </row>
    <row r="11" spans="1:7" s="1" customFormat="1">
      <c r="C11" s="1" t="s">
        <v>54</v>
      </c>
      <c r="E11" s="26"/>
      <c r="G11" s="9"/>
    </row>
    <row r="12" spans="1:7" s="1" customFormat="1">
      <c r="C12" s="25" t="s">
        <v>123</v>
      </c>
      <c r="E12" s="41">
        <v>18344315.419999998</v>
      </c>
      <c r="G12" s="9">
        <v>17369461.899999995</v>
      </c>
    </row>
    <row r="13" spans="1:7" s="1" customFormat="1">
      <c r="C13" s="25" t="s">
        <v>38</v>
      </c>
      <c r="E13" s="47">
        <v>304210.55</v>
      </c>
      <c r="G13" s="9">
        <v>330245.13</v>
      </c>
    </row>
    <row r="14" spans="1:7" s="1" customFormat="1">
      <c r="C14" s="1" t="s">
        <v>39</v>
      </c>
      <c r="E14" s="42">
        <v>20998911.580000002</v>
      </c>
      <c r="F14" s="3"/>
      <c r="G14" s="11">
        <v>21140622.299999997</v>
      </c>
    </row>
    <row r="15" spans="1:7" s="1" customFormat="1">
      <c r="D15" s="6" t="s">
        <v>40</v>
      </c>
      <c r="E15" s="9">
        <f>SUM(E7:E14)</f>
        <v>116967255.90000001</v>
      </c>
      <c r="F15" s="6"/>
      <c r="G15" s="9">
        <f>SUM(G7:G14)</f>
        <v>111473948.87999998</v>
      </c>
    </row>
    <row r="16" spans="1:7" s="1" customFormat="1">
      <c r="E16" s="26"/>
      <c r="G16" s="9"/>
    </row>
    <row r="17" spans="2:7" s="1" customFormat="1">
      <c r="B17" s="6" t="s">
        <v>41</v>
      </c>
      <c r="E17" s="26"/>
      <c r="G17" s="9"/>
    </row>
    <row r="18" spans="2:7" s="1" customFormat="1">
      <c r="C18" s="1" t="s">
        <v>42</v>
      </c>
      <c r="E18" s="43">
        <v>93053121.900000006</v>
      </c>
      <c r="G18" s="9">
        <v>89136647.200000018</v>
      </c>
    </row>
    <row r="19" spans="2:7" s="1" customFormat="1">
      <c r="C19" s="1" t="s">
        <v>43</v>
      </c>
      <c r="E19" s="43">
        <v>3438610.1099999994</v>
      </c>
      <c r="G19" s="9">
        <v>235891.51999999955</v>
      </c>
    </row>
    <row r="20" spans="2:7" s="1" customFormat="1">
      <c r="C20" s="1" t="s">
        <v>44</v>
      </c>
      <c r="E20" s="43">
        <v>40649650.040000007</v>
      </c>
      <c r="G20" s="9">
        <v>40617645.809999995</v>
      </c>
    </row>
    <row r="21" spans="2:7" s="1" customFormat="1">
      <c r="C21" s="1" t="s">
        <v>45</v>
      </c>
      <c r="E21" s="43">
        <v>366710.62000000104</v>
      </c>
      <c r="G21" s="9">
        <v>91045.290000000969</v>
      </c>
    </row>
    <row r="22" spans="2:7" s="1" customFormat="1">
      <c r="C22" s="1" t="s">
        <v>46</v>
      </c>
      <c r="E22" s="46">
        <v>9014200.7599999998</v>
      </c>
      <c r="F22" s="3"/>
      <c r="G22" s="22">
        <v>8596829.0199999996</v>
      </c>
    </row>
    <row r="23" spans="2:7" s="1" customFormat="1">
      <c r="D23" s="6" t="s">
        <v>47</v>
      </c>
      <c r="E23" s="46">
        <f>SUM(E18:E22)</f>
        <v>146522293.43000001</v>
      </c>
      <c r="F23" s="3"/>
      <c r="G23" s="46">
        <f>SUM(G18:G22)</f>
        <v>138678058.84</v>
      </c>
    </row>
    <row r="24" spans="2:7" s="1" customFormat="1">
      <c r="D24" s="6" t="s">
        <v>67</v>
      </c>
      <c r="E24" s="9">
        <f>+E15-E23</f>
        <v>-29555037.530000001</v>
      </c>
      <c r="F24" s="6"/>
      <c r="G24" s="9">
        <f>+G15-G23</f>
        <v>-27204109.960000023</v>
      </c>
    </row>
    <row r="25" spans="2:7" s="1" customFormat="1">
      <c r="E25" s="26"/>
      <c r="G25" s="9"/>
    </row>
    <row r="26" spans="2:7" s="1" customFormat="1">
      <c r="B26" s="6" t="s">
        <v>48</v>
      </c>
      <c r="E26" s="26"/>
      <c r="G26" s="9"/>
    </row>
    <row r="27" spans="2:7" s="1" customFormat="1">
      <c r="C27" s="1" t="s">
        <v>49</v>
      </c>
      <c r="E27" s="44">
        <v>27888111.760000005</v>
      </c>
      <c r="G27" s="9">
        <v>27937659.5</v>
      </c>
    </row>
    <row r="28" spans="2:7" s="1" customFormat="1">
      <c r="C28" s="1" t="s">
        <v>50</v>
      </c>
      <c r="E28" s="44">
        <v>2236205.38</v>
      </c>
      <c r="G28" s="9">
        <v>2197962.0699999998</v>
      </c>
    </row>
    <row r="29" spans="2:7" s="1" customFormat="1">
      <c r="C29" s="25" t="s">
        <v>66</v>
      </c>
      <c r="E29" s="47">
        <v>150792.41</v>
      </c>
      <c r="F29" s="3"/>
      <c r="G29" s="9">
        <v>136895.18</v>
      </c>
    </row>
    <row r="30" spans="2:7" s="1" customFormat="1">
      <c r="C30" s="1" t="s">
        <v>52</v>
      </c>
      <c r="E30" s="45">
        <v>-281542</v>
      </c>
      <c r="G30" s="9">
        <v>-98877.040000000008</v>
      </c>
    </row>
    <row r="31" spans="2:7" s="1" customFormat="1">
      <c r="C31" s="1" t="s">
        <v>53</v>
      </c>
      <c r="E31" s="45">
        <v>-2288241.14</v>
      </c>
      <c r="G31" s="9">
        <v>-2309194.2399999998</v>
      </c>
    </row>
    <row r="32" spans="2:7" s="1" customFormat="1">
      <c r="C32" s="1" t="s">
        <v>58</v>
      </c>
      <c r="E32" s="45">
        <v>-2203216.13</v>
      </c>
      <c r="G32" s="9">
        <v>-2662694.9699999997</v>
      </c>
    </row>
    <row r="33" spans="1:7" s="1" customFormat="1">
      <c r="C33" s="25" t="s">
        <v>68</v>
      </c>
      <c r="E33" s="46">
        <v>-665907.85999999533</v>
      </c>
      <c r="F33" s="3"/>
      <c r="G33" s="22">
        <v>1441247.78</v>
      </c>
    </row>
    <row r="34" spans="1:7" s="1" customFormat="1">
      <c r="D34" s="25"/>
      <c r="E34" s="26"/>
      <c r="G34" s="9"/>
    </row>
    <row r="35" spans="1:7" s="1" customFormat="1">
      <c r="D35" s="25" t="s">
        <v>124</v>
      </c>
      <c r="E35" s="9">
        <f>+SUM(E24,E27:E33)</f>
        <v>-4718835.109999991</v>
      </c>
      <c r="G35" s="9">
        <f>+SUM(G24,G27:G33)</f>
        <v>-561111.68000002275</v>
      </c>
    </row>
    <row r="36" spans="1:7" s="1" customFormat="1">
      <c r="E36" s="26"/>
      <c r="G36" s="9"/>
    </row>
    <row r="37" spans="1:7" s="1" customFormat="1">
      <c r="C37" s="25" t="s">
        <v>56</v>
      </c>
      <c r="E37" s="49">
        <v>1921927.9</v>
      </c>
      <c r="G37" s="9">
        <v>2755405.12</v>
      </c>
    </row>
    <row r="38" spans="1:7" s="1" customFormat="1">
      <c r="C38" s="25" t="s">
        <v>51</v>
      </c>
      <c r="E38" s="57">
        <v>105933</v>
      </c>
      <c r="G38" s="22">
        <v>226144.44</v>
      </c>
    </row>
    <row r="39" spans="1:7" s="1" customFormat="1">
      <c r="E39" s="27"/>
      <c r="G39" s="10"/>
    </row>
    <row r="40" spans="1:7" s="1" customFormat="1">
      <c r="D40" s="6" t="s">
        <v>69</v>
      </c>
      <c r="E40" s="9">
        <f>+SUM(E35,E37:E38)</f>
        <v>-2690974.2099999911</v>
      </c>
      <c r="F40" s="6"/>
      <c r="G40" s="9">
        <f>+SUM(G35,G37:G38)</f>
        <v>2420437.8799999771</v>
      </c>
    </row>
    <row r="41" spans="1:7" s="1" customFormat="1">
      <c r="E41" s="26"/>
      <c r="G41" s="9"/>
    </row>
    <row r="42" spans="1:7" s="1" customFormat="1">
      <c r="B42" s="6" t="s">
        <v>61</v>
      </c>
      <c r="E42" s="26"/>
      <c r="G42" s="9"/>
    </row>
    <row r="43" spans="1:7" s="1" customFormat="1">
      <c r="C43" s="25" t="s">
        <v>64</v>
      </c>
      <c r="E43" s="46">
        <f>+G45</f>
        <v>166212314.14999998</v>
      </c>
      <c r="F43" s="3"/>
      <c r="G43" s="22">
        <v>163791876.27000001</v>
      </c>
    </row>
    <row r="44" spans="1:7" s="1" customFormat="1">
      <c r="E44" s="27"/>
      <c r="F44" s="10"/>
      <c r="G44" s="10"/>
    </row>
    <row r="45" spans="1:7" s="1" customFormat="1" ht="13.5" thickBot="1">
      <c r="C45" s="6" t="s">
        <v>65</v>
      </c>
      <c r="E45" s="12">
        <f>+E43+E40</f>
        <v>163521339.94</v>
      </c>
      <c r="F45" s="4"/>
      <c r="G45" s="12">
        <f>+G43+G40</f>
        <v>166212314.14999998</v>
      </c>
    </row>
    <row r="46" spans="1:7" s="1" customFormat="1" ht="13.5" thickTop="1">
      <c r="A46" s="2"/>
      <c r="B46" s="2"/>
      <c r="C46" s="2"/>
      <c r="D46" s="2"/>
      <c r="E46" s="28"/>
      <c r="F46" s="2"/>
      <c r="G46" s="11"/>
    </row>
    <row r="47" spans="1:7" s="1" customFormat="1">
      <c r="E47" s="26"/>
      <c r="G47" s="9"/>
    </row>
    <row r="48" spans="1:7" s="1" customFormat="1">
      <c r="A48" s="13"/>
      <c r="B48" s="13"/>
      <c r="C48" s="13"/>
      <c r="D48" s="13"/>
      <c r="E48" s="24"/>
      <c r="F48" s="13"/>
      <c r="G48" s="9"/>
    </row>
    <row r="49" spans="5:7" s="1" customFormat="1">
      <c r="E49" s="9"/>
      <c r="G49" s="9"/>
    </row>
    <row r="50" spans="5:7" s="1" customFormat="1">
      <c r="E50" s="9"/>
      <c r="G50" s="9"/>
    </row>
    <row r="51" spans="5:7" s="1" customFormat="1">
      <c r="E51" s="9"/>
      <c r="G51" s="9"/>
    </row>
    <row r="52" spans="5:7" s="1" customFormat="1">
      <c r="E52" s="9"/>
      <c r="G52" s="9"/>
    </row>
    <row r="53" spans="5:7" s="1" customFormat="1">
      <c r="E53" s="9"/>
      <c r="G53" s="9"/>
    </row>
    <row r="54" spans="5:7" s="1" customFormat="1">
      <c r="E54" s="9"/>
      <c r="G54" s="9"/>
    </row>
    <row r="55" spans="5:7" s="1" customFormat="1">
      <c r="E55" s="9"/>
      <c r="G55" s="9"/>
    </row>
    <row r="56" spans="5:7" s="1" customFormat="1">
      <c r="E56" s="9"/>
      <c r="G56" s="9"/>
    </row>
    <row r="57" spans="5:7" s="1" customFormat="1">
      <c r="E57" s="9"/>
      <c r="G57" s="9"/>
    </row>
    <row r="58" spans="5:7" s="1" customFormat="1">
      <c r="E58" s="9"/>
      <c r="G58" s="9"/>
    </row>
    <row r="59" spans="5:7" s="1" customFormat="1">
      <c r="E59" s="9"/>
      <c r="G59" s="9"/>
    </row>
    <row r="60" spans="5:7" s="1" customFormat="1">
      <c r="E60" s="9"/>
      <c r="G60" s="9"/>
    </row>
    <row r="61" spans="5:7" s="1" customFormat="1">
      <c r="E61" s="9"/>
      <c r="G61" s="9"/>
    </row>
    <row r="62" spans="5:7" s="1" customFormat="1">
      <c r="E62" s="9"/>
      <c r="G62" s="9"/>
    </row>
    <row r="63" spans="5:7" s="1" customFormat="1">
      <c r="E63" s="9"/>
      <c r="G63" s="9"/>
    </row>
    <row r="64" spans="5:7" s="1" customFormat="1">
      <c r="E64" s="9"/>
      <c r="G64" s="9"/>
    </row>
    <row r="65" spans="5:7" s="1" customFormat="1">
      <c r="E65" s="9"/>
      <c r="G65" s="9"/>
    </row>
    <row r="66" spans="5:7" s="1" customFormat="1">
      <c r="E66" s="9"/>
      <c r="G66" s="9"/>
    </row>
    <row r="67" spans="5:7" s="1" customFormat="1">
      <c r="E67" s="9"/>
      <c r="G67" s="9"/>
    </row>
    <row r="68" spans="5:7" s="1" customFormat="1">
      <c r="E68" s="9"/>
      <c r="G68" s="9"/>
    </row>
    <row r="69" spans="5:7" s="1" customFormat="1">
      <c r="E69" s="9"/>
      <c r="G69" s="9"/>
    </row>
    <row r="70" spans="5:7" s="1" customFormat="1">
      <c r="E70" s="9"/>
      <c r="G70" s="9"/>
    </row>
    <row r="71" spans="5:7" s="1" customFormat="1">
      <c r="E71" s="9"/>
      <c r="G71" s="9"/>
    </row>
    <row r="72" spans="5:7" s="1" customFormat="1">
      <c r="E72" s="9"/>
      <c r="G72" s="9"/>
    </row>
    <row r="73" spans="5:7" s="1" customFormat="1">
      <c r="E73" s="9"/>
      <c r="G73" s="9"/>
    </row>
    <row r="74" spans="5:7" s="1" customFormat="1">
      <c r="E74" s="9"/>
      <c r="G74" s="9"/>
    </row>
    <row r="75" spans="5:7" s="1" customFormat="1">
      <c r="E75" s="9"/>
      <c r="G75" s="9"/>
    </row>
    <row r="76" spans="5:7" s="1" customFormat="1">
      <c r="E76" s="9"/>
      <c r="G76" s="9"/>
    </row>
    <row r="77" spans="5:7" s="1" customFormat="1">
      <c r="E77" s="9"/>
      <c r="G77" s="9"/>
    </row>
    <row r="78" spans="5:7" s="1" customFormat="1">
      <c r="E78" s="9"/>
      <c r="G78" s="9"/>
    </row>
    <row r="79" spans="5:7" s="1" customFormat="1">
      <c r="E79" s="9"/>
      <c r="G79" s="9"/>
    </row>
    <row r="80" spans="5:7" s="1" customFormat="1">
      <c r="E80" s="9"/>
      <c r="G80" s="9"/>
    </row>
    <row r="81" spans="5:7" s="1" customFormat="1">
      <c r="E81" s="9"/>
      <c r="G81" s="9"/>
    </row>
    <row r="82" spans="5:7" s="1" customFormat="1">
      <c r="E82" s="9"/>
      <c r="G82" s="9"/>
    </row>
    <row r="83" spans="5:7" s="1" customFormat="1">
      <c r="E83" s="9"/>
      <c r="G83" s="9"/>
    </row>
    <row r="84" spans="5:7" s="1" customFormat="1">
      <c r="E84" s="9"/>
      <c r="G84" s="9"/>
    </row>
    <row r="85" spans="5:7" s="1" customFormat="1">
      <c r="E85" s="9"/>
      <c r="G85" s="9"/>
    </row>
    <row r="86" spans="5:7" s="1" customFormat="1">
      <c r="E86" s="9"/>
      <c r="G86" s="9"/>
    </row>
    <row r="87" spans="5:7" s="1" customFormat="1">
      <c r="E87" s="9"/>
      <c r="G87" s="9"/>
    </row>
    <row r="88" spans="5:7" s="1" customFormat="1">
      <c r="E88" s="9"/>
      <c r="G88" s="9"/>
    </row>
    <row r="89" spans="5:7" s="1" customFormat="1">
      <c r="E89" s="9"/>
      <c r="G89" s="9"/>
    </row>
    <row r="90" spans="5:7" s="1" customFormat="1">
      <c r="E90" s="9"/>
      <c r="G90" s="9"/>
    </row>
    <row r="91" spans="5:7" s="1" customFormat="1">
      <c r="E91" s="9"/>
      <c r="G91" s="9"/>
    </row>
    <row r="92" spans="5:7" s="1" customFormat="1">
      <c r="E92" s="9"/>
      <c r="G92" s="9"/>
    </row>
    <row r="93" spans="5:7" s="1" customFormat="1">
      <c r="E93" s="9"/>
      <c r="G93" s="9"/>
    </row>
    <row r="94" spans="5:7" s="1" customFormat="1">
      <c r="E94" s="9"/>
      <c r="G94" s="9"/>
    </row>
    <row r="95" spans="5:7" s="1" customFormat="1">
      <c r="E95" s="9"/>
      <c r="G95" s="9"/>
    </row>
    <row r="96" spans="5:7" s="1" customFormat="1">
      <c r="E96" s="9"/>
      <c r="G96" s="9"/>
    </row>
    <row r="97" spans="5:7" s="1" customFormat="1">
      <c r="E97" s="9"/>
      <c r="G97" s="9"/>
    </row>
    <row r="98" spans="5:7" s="1" customFormat="1">
      <c r="E98" s="9"/>
      <c r="G98" s="9"/>
    </row>
    <row r="99" spans="5:7" s="1" customFormat="1">
      <c r="E99" s="9"/>
      <c r="G99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/>
  </sheetViews>
  <sheetFormatPr defaultRowHeight="12.75"/>
  <cols>
    <col min="1" max="1" width="5.42578125" customWidth="1"/>
    <col min="2" max="2" width="5" customWidth="1"/>
    <col min="3" max="3" width="4" customWidth="1"/>
    <col min="4" max="4" width="50.7109375" customWidth="1"/>
    <col min="5" max="5" width="17.28515625" bestFit="1" customWidth="1"/>
    <col min="6" max="6" width="3" customWidth="1"/>
    <col min="7" max="7" width="17.28515625" bestFit="1" customWidth="1"/>
  </cols>
  <sheetData>
    <row r="1" spans="1:7" ht="18">
      <c r="A1" s="14" t="s">
        <v>70</v>
      </c>
      <c r="B1" s="14"/>
      <c r="C1" s="15"/>
      <c r="D1" s="15"/>
      <c r="E1" s="46"/>
      <c r="F1" s="15"/>
      <c r="G1" s="22"/>
    </row>
    <row r="2" spans="1:7" s="1" customFormat="1">
      <c r="A2" s="58" t="str">
        <f>+'Statement of Net Position'!A2</f>
        <v>University of Wisconsin System - Stout</v>
      </c>
      <c r="B2" s="58"/>
      <c r="C2" s="58"/>
      <c r="D2" s="58"/>
      <c r="E2" s="31" t="s">
        <v>115</v>
      </c>
      <c r="F2" s="13"/>
      <c r="G2" s="31" t="s">
        <v>115</v>
      </c>
    </row>
    <row r="3" spans="1:7" s="1" customFormat="1">
      <c r="A3" s="59"/>
      <c r="B3" s="59"/>
      <c r="C3" s="59"/>
      <c r="D3" s="59"/>
      <c r="E3" s="51" t="s">
        <v>113</v>
      </c>
      <c r="F3" s="13"/>
      <c r="G3" s="51" t="s">
        <v>114</v>
      </c>
    </row>
    <row r="4" spans="1:7" s="1" customFormat="1">
      <c r="A4" s="53"/>
      <c r="B4" s="53"/>
      <c r="C4" s="53"/>
      <c r="D4" s="53"/>
      <c r="E4" s="51"/>
      <c r="F4" s="13"/>
      <c r="G4" s="51"/>
    </row>
    <row r="5" spans="1:7">
      <c r="B5" s="20" t="s">
        <v>71</v>
      </c>
    </row>
    <row r="6" spans="1:7">
      <c r="C6" t="s">
        <v>72</v>
      </c>
      <c r="E6" s="49">
        <v>49173919.850000001</v>
      </c>
      <c r="F6" s="49"/>
      <c r="G6" s="49">
        <v>43740687.800000004</v>
      </c>
    </row>
    <row r="7" spans="1:7">
      <c r="C7" t="s">
        <v>73</v>
      </c>
      <c r="E7" s="49">
        <v>14370378.07</v>
      </c>
      <c r="F7" s="49"/>
      <c r="G7" s="49">
        <v>15432984.060000002</v>
      </c>
    </row>
    <row r="8" spans="1:7">
      <c r="C8" t="s">
        <v>37</v>
      </c>
      <c r="E8" s="49">
        <v>12116033.050000001</v>
      </c>
      <c r="F8" s="49"/>
      <c r="G8" s="49">
        <v>11379559.230000002</v>
      </c>
    </row>
    <row r="9" spans="1:7">
      <c r="C9" t="s">
        <v>74</v>
      </c>
      <c r="E9" s="49">
        <v>17892600.749999996</v>
      </c>
      <c r="F9" s="49"/>
      <c r="G9" s="49">
        <v>17096425.179999996</v>
      </c>
    </row>
    <row r="10" spans="1:7">
      <c r="C10" t="s">
        <v>75</v>
      </c>
      <c r="E10" s="49">
        <v>-93122281.609999999</v>
      </c>
      <c r="F10" s="49"/>
      <c r="G10" s="49">
        <v>-90940587.87000002</v>
      </c>
    </row>
    <row r="11" spans="1:7">
      <c r="C11" t="s">
        <v>76</v>
      </c>
      <c r="E11" s="49">
        <v>-40545116.289999999</v>
      </c>
      <c r="F11" s="49"/>
      <c r="G11" s="49">
        <v>-40340705.459999993</v>
      </c>
    </row>
    <row r="12" spans="1:7">
      <c r="C12" t="s">
        <v>77</v>
      </c>
      <c r="E12" s="49">
        <v>-3438610.1099999994</v>
      </c>
      <c r="F12" s="49"/>
      <c r="G12" s="49">
        <v>-235891.51999999955</v>
      </c>
    </row>
    <row r="13" spans="1:7" s="26" customFormat="1">
      <c r="C13" s="26" t="s">
        <v>78</v>
      </c>
      <c r="E13" s="49">
        <v>2876237.82</v>
      </c>
      <c r="F13" s="49"/>
      <c r="G13" s="49">
        <v>2167479.9</v>
      </c>
    </row>
    <row r="14" spans="1:7" s="26" customFormat="1">
      <c r="C14" s="26" t="s">
        <v>79</v>
      </c>
      <c r="E14" s="49">
        <v>304210.55</v>
      </c>
      <c r="F14" s="49"/>
      <c r="G14" s="49">
        <v>330245.13</v>
      </c>
    </row>
    <row r="15" spans="1:7" s="26" customFormat="1">
      <c r="C15" s="26" t="s">
        <v>80</v>
      </c>
      <c r="E15" s="49">
        <v>-2425052.36</v>
      </c>
      <c r="F15" s="49"/>
      <c r="G15" s="49">
        <v>-1647715.12</v>
      </c>
    </row>
    <row r="16" spans="1:7">
      <c r="C16" s="48" t="s">
        <v>116</v>
      </c>
      <c r="E16" s="46">
        <v>4291971.4299999923</v>
      </c>
      <c r="F16" s="49"/>
      <c r="G16" s="46">
        <v>21787160.139999993</v>
      </c>
    </row>
    <row r="17" spans="2:7">
      <c r="D17" s="20" t="s">
        <v>81</v>
      </c>
      <c r="E17" s="49">
        <f>SUM(E6:E16)</f>
        <v>-38505708.850000009</v>
      </c>
      <c r="F17" s="49"/>
      <c r="G17" s="49">
        <f>SUM(G6:G16)</f>
        <v>-21230358.530000016</v>
      </c>
    </row>
    <row r="18" spans="2:7">
      <c r="E18" s="49"/>
      <c r="F18" s="49"/>
      <c r="G18" s="49"/>
    </row>
    <row r="19" spans="2:7">
      <c r="B19" s="20" t="s">
        <v>82</v>
      </c>
      <c r="E19" s="49"/>
      <c r="F19" s="49"/>
      <c r="G19" s="49"/>
    </row>
    <row r="20" spans="2:7">
      <c r="C20" t="s">
        <v>83</v>
      </c>
      <c r="E20" s="49">
        <v>48360.250000000007</v>
      </c>
      <c r="F20" s="49"/>
      <c r="G20" s="49">
        <v>76714.529999999984</v>
      </c>
    </row>
    <row r="21" spans="2:7">
      <c r="C21" t="s">
        <v>84</v>
      </c>
      <c r="E21" s="49">
        <v>177230.63</v>
      </c>
      <c r="F21" s="49"/>
      <c r="G21" s="49">
        <v>167040.76999999999</v>
      </c>
    </row>
    <row r="22" spans="2:7">
      <c r="C22" t="s">
        <v>85</v>
      </c>
      <c r="E22" s="46">
        <v>-157414.25999999998</v>
      </c>
      <c r="F22" s="49"/>
      <c r="G22" s="46">
        <v>-150544.13000000003</v>
      </c>
    </row>
    <row r="23" spans="2:7">
      <c r="D23" s="20" t="s">
        <v>86</v>
      </c>
      <c r="E23" s="49">
        <f>SUM(E20:E22)</f>
        <v>68176.620000000024</v>
      </c>
      <c r="F23" s="49"/>
      <c r="G23" s="49">
        <f>SUM(G20:G22)</f>
        <v>93211.169999999955</v>
      </c>
    </row>
    <row r="24" spans="2:7">
      <c r="E24" s="49"/>
      <c r="F24" s="49"/>
      <c r="G24" s="49"/>
    </row>
    <row r="25" spans="2:7">
      <c r="B25" s="20" t="s">
        <v>87</v>
      </c>
      <c r="E25" s="49"/>
      <c r="F25" s="49"/>
      <c r="G25" s="49"/>
    </row>
    <row r="26" spans="2:7">
      <c r="C26" t="s">
        <v>88</v>
      </c>
      <c r="E26" s="49">
        <v>3346616.4399999995</v>
      </c>
      <c r="F26" s="49"/>
      <c r="G26" s="49">
        <v>2223828.0299999998</v>
      </c>
    </row>
    <row r="27" spans="2:7">
      <c r="C27" t="s">
        <v>89</v>
      </c>
      <c r="E27" s="49">
        <v>0</v>
      </c>
      <c r="F27" s="49"/>
      <c r="G27" s="49">
        <v>-249321.21000000002</v>
      </c>
    </row>
    <row r="28" spans="2:7">
      <c r="C28" t="s">
        <v>56</v>
      </c>
      <c r="E28" s="49">
        <v>1921927.9</v>
      </c>
      <c r="F28" s="49"/>
      <c r="G28" s="49">
        <v>2755405.12</v>
      </c>
    </row>
    <row r="29" spans="2:7">
      <c r="C29" t="s">
        <v>90</v>
      </c>
      <c r="E29" s="49">
        <v>-619757.47999999882</v>
      </c>
      <c r="F29" s="49"/>
      <c r="G29" s="49">
        <v>1049157.31</v>
      </c>
    </row>
    <row r="30" spans="2:7">
      <c r="C30" t="s">
        <v>91</v>
      </c>
      <c r="E30" s="49">
        <v>-8711713.379999999</v>
      </c>
      <c r="F30" s="49"/>
      <c r="G30" s="49">
        <v>-6189163.919999999</v>
      </c>
    </row>
    <row r="31" spans="2:7">
      <c r="C31" t="s">
        <v>92</v>
      </c>
      <c r="E31" s="49">
        <v>-10064830.99</v>
      </c>
      <c r="F31" s="49"/>
      <c r="G31" s="49">
        <v>-8877834.2300000004</v>
      </c>
    </row>
    <row r="32" spans="2:7">
      <c r="C32" t="s">
        <v>93</v>
      </c>
      <c r="E32" s="46">
        <v>-5763589.1099999994</v>
      </c>
      <c r="F32" s="49"/>
      <c r="G32" s="46">
        <v>-5689678.4299999997</v>
      </c>
    </row>
    <row r="33" spans="2:7">
      <c r="D33" s="20" t="s">
        <v>94</v>
      </c>
      <c r="E33" s="49"/>
      <c r="F33" s="49"/>
      <c r="G33" s="49"/>
    </row>
    <row r="34" spans="2:7">
      <c r="D34" s="20" t="s">
        <v>95</v>
      </c>
      <c r="E34" s="49">
        <f>SUM(E26:E32)</f>
        <v>-19891346.619999997</v>
      </c>
      <c r="F34" s="49"/>
      <c r="G34" s="49">
        <f>SUM(G26:G32)</f>
        <v>-14977607.329999998</v>
      </c>
    </row>
    <row r="35" spans="2:7">
      <c r="E35" s="49"/>
      <c r="F35" s="49"/>
      <c r="G35" s="49"/>
    </row>
    <row r="36" spans="2:7">
      <c r="B36" s="20" t="s">
        <v>96</v>
      </c>
      <c r="E36" s="49"/>
      <c r="F36" s="49"/>
      <c r="G36" s="49"/>
    </row>
    <row r="37" spans="2:7">
      <c r="C37" t="s">
        <v>49</v>
      </c>
      <c r="E37" s="49">
        <v>38163042.400000006</v>
      </c>
      <c r="F37" s="49"/>
      <c r="G37" s="49">
        <v>37241811.129999995</v>
      </c>
    </row>
    <row r="38" spans="2:7">
      <c r="C38" t="s">
        <v>90</v>
      </c>
      <c r="E38" s="49">
        <v>2177564.4500000044</v>
      </c>
      <c r="F38" s="49"/>
      <c r="G38" s="49">
        <v>2979958.56</v>
      </c>
    </row>
    <row r="39" spans="2:7">
      <c r="C39" t="s">
        <v>97</v>
      </c>
      <c r="E39" s="49">
        <v>-2203216.13</v>
      </c>
      <c r="F39" s="49"/>
      <c r="G39" s="49">
        <v>-2662694.9699999997</v>
      </c>
    </row>
    <row r="40" spans="2:7">
      <c r="C40" t="s">
        <v>98</v>
      </c>
      <c r="E40" s="49">
        <v>46848533</v>
      </c>
      <c r="F40" s="49"/>
      <c r="G40" s="49">
        <v>42120000</v>
      </c>
    </row>
    <row r="41" spans="2:7">
      <c r="C41" t="s">
        <v>99</v>
      </c>
      <c r="E41" s="46">
        <v>-39583724</v>
      </c>
      <c r="F41" s="49"/>
      <c r="G41" s="46">
        <v>-41914133</v>
      </c>
    </row>
    <row r="42" spans="2:7">
      <c r="D42" s="20" t="s">
        <v>100</v>
      </c>
      <c r="E42" s="49"/>
      <c r="F42" s="49"/>
      <c r="G42" s="49"/>
    </row>
    <row r="43" spans="2:7">
      <c r="D43" s="20" t="s">
        <v>101</v>
      </c>
      <c r="E43" s="49">
        <f>SUM(E37:E41)</f>
        <v>45402199.719999999</v>
      </c>
      <c r="F43" s="49"/>
      <c r="G43" s="49">
        <f>SUM(G37:G41)</f>
        <v>37764941.719999999</v>
      </c>
    </row>
    <row r="44" spans="2:7">
      <c r="E44" s="49"/>
      <c r="F44" s="49"/>
      <c r="G44" s="49"/>
    </row>
    <row r="45" spans="2:7">
      <c r="D45" s="20" t="s">
        <v>128</v>
      </c>
      <c r="E45" s="49">
        <f>+E43+E34+E23+E17</f>
        <v>-12926679.130000006</v>
      </c>
      <c r="F45" s="49"/>
      <c r="G45" s="49">
        <f>+G43+G34+G23+G17</f>
        <v>1650187.0299999863</v>
      </c>
    </row>
    <row r="46" spans="2:7">
      <c r="E46" s="49"/>
      <c r="F46" s="49"/>
      <c r="G46" s="49"/>
    </row>
    <row r="47" spans="2:7">
      <c r="B47" t="s">
        <v>102</v>
      </c>
      <c r="E47" s="46">
        <f>+G49</f>
        <v>28700817.329999991</v>
      </c>
      <c r="F47" s="54"/>
      <c r="G47" s="46">
        <v>27050630.300000004</v>
      </c>
    </row>
    <row r="48" spans="2:7" s="55" customFormat="1">
      <c r="C48" s="56"/>
      <c r="E48" s="47"/>
      <c r="F48" s="54"/>
      <c r="G48" s="47"/>
    </row>
    <row r="49" spans="2:7" ht="13.5" thickBot="1">
      <c r="B49" s="20" t="s">
        <v>103</v>
      </c>
      <c r="E49" s="52">
        <f>+E47+E48+E45</f>
        <v>15774138.199999984</v>
      </c>
      <c r="F49" s="49"/>
      <c r="G49" s="52">
        <f>+G47+G45</f>
        <v>28700817.329999991</v>
      </c>
    </row>
    <row r="50" spans="2:7" ht="13.5" thickTop="1">
      <c r="E50" s="49"/>
      <c r="F50" s="49"/>
      <c r="G50" s="49"/>
    </row>
    <row r="51" spans="2:7">
      <c r="E51" s="49"/>
      <c r="F51" s="49"/>
      <c r="G51" s="49"/>
    </row>
    <row r="52" spans="2:7">
      <c r="B52" s="20" t="s">
        <v>125</v>
      </c>
      <c r="E52" s="49"/>
      <c r="F52" s="49"/>
      <c r="G52" s="49"/>
    </row>
    <row r="53" spans="2:7">
      <c r="E53" s="49"/>
      <c r="F53" s="49"/>
      <c r="G53" s="49"/>
    </row>
    <row r="54" spans="2:7">
      <c r="B54" t="s">
        <v>126</v>
      </c>
      <c r="E54" s="49">
        <v>-29555037.530000001</v>
      </c>
      <c r="F54" s="49"/>
      <c r="G54" s="49">
        <v>-27204109.960000008</v>
      </c>
    </row>
    <row r="55" spans="2:7">
      <c r="B55" s="50" t="s">
        <v>127</v>
      </c>
      <c r="E55" s="49"/>
      <c r="F55" s="49"/>
      <c r="G55" s="49"/>
    </row>
    <row r="56" spans="2:7">
      <c r="B56" s="50" t="s">
        <v>104</v>
      </c>
      <c r="E56" s="49"/>
      <c r="F56" s="49"/>
      <c r="G56" s="49"/>
    </row>
    <row r="57" spans="2:7">
      <c r="C57" t="s">
        <v>105</v>
      </c>
      <c r="E57" s="49">
        <v>9014200.7599999998</v>
      </c>
      <c r="F57" s="49"/>
      <c r="G57" s="49">
        <v>8596829.0199999996</v>
      </c>
    </row>
    <row r="58" spans="2:7">
      <c r="C58" t="s">
        <v>106</v>
      </c>
      <c r="E58" s="49"/>
      <c r="F58" s="49"/>
      <c r="G58" s="49"/>
    </row>
    <row r="59" spans="2:7">
      <c r="D59" t="s">
        <v>107</v>
      </c>
      <c r="E59" s="49">
        <v>-9801038.4800000004</v>
      </c>
      <c r="F59" s="49"/>
      <c r="G59" s="49">
        <v>-374543.7699999999</v>
      </c>
    </row>
    <row r="60" spans="2:7">
      <c r="D60" t="s">
        <v>4</v>
      </c>
      <c r="E60" s="49">
        <v>-39414.450000000004</v>
      </c>
      <c r="F60" s="49"/>
      <c r="G60" s="49">
        <v>-197384.85000000003</v>
      </c>
    </row>
    <row r="61" spans="2:7">
      <c r="D61" t="s">
        <v>108</v>
      </c>
      <c r="E61" s="49">
        <v>-433751.90000000014</v>
      </c>
      <c r="F61" s="49"/>
      <c r="G61" s="49">
        <v>-144595.27000000025</v>
      </c>
    </row>
    <row r="62" spans="2:7">
      <c r="D62" t="s">
        <v>16</v>
      </c>
      <c r="E62" s="49">
        <v>-6807153.3400000017</v>
      </c>
      <c r="F62" s="49"/>
      <c r="G62" s="49">
        <v>-1450962.8500000031</v>
      </c>
    </row>
    <row r="63" spans="2:7">
      <c r="D63" t="s">
        <v>57</v>
      </c>
      <c r="E63" s="49">
        <v>-934398.64</v>
      </c>
      <c r="F63" s="49"/>
      <c r="G63" s="49">
        <v>-515666.5</v>
      </c>
    </row>
    <row r="64" spans="2:7">
      <c r="D64" t="s">
        <v>19</v>
      </c>
      <c r="E64" s="46">
        <v>50884.73</v>
      </c>
      <c r="F64" s="49"/>
      <c r="G64" s="46">
        <v>60075.650000000016</v>
      </c>
    </row>
    <row r="65" spans="2:7">
      <c r="E65" s="49"/>
      <c r="F65" s="49"/>
      <c r="G65" s="49"/>
    </row>
    <row r="66" spans="2:7" ht="13.5" thickBot="1">
      <c r="D66" s="20" t="s">
        <v>109</v>
      </c>
      <c r="E66" s="52">
        <f>+SUM(E54:E64)</f>
        <v>-38505708.850000009</v>
      </c>
      <c r="F66" s="49"/>
      <c r="G66" s="52">
        <f>+SUM(G54:G64)</f>
        <v>-21230358.530000012</v>
      </c>
    </row>
    <row r="67" spans="2:7" ht="13.5" thickTop="1">
      <c r="E67" s="49"/>
      <c r="F67" s="49"/>
      <c r="G67" s="49"/>
    </row>
    <row r="68" spans="2:7">
      <c r="E68" s="49"/>
      <c r="F68" s="49"/>
      <c r="G68" s="49"/>
    </row>
    <row r="69" spans="2:7">
      <c r="B69" t="s">
        <v>110</v>
      </c>
      <c r="E69" s="49"/>
      <c r="F69" s="49"/>
      <c r="G69" s="49"/>
    </row>
    <row r="70" spans="2:7">
      <c r="E70" s="49"/>
      <c r="F70" s="49"/>
      <c r="G70" s="49"/>
    </row>
    <row r="71" spans="2:7" s="26" customFormat="1">
      <c r="C71" s="25" t="s">
        <v>111</v>
      </c>
      <c r="D71" s="25"/>
      <c r="E71" s="49">
        <v>105933</v>
      </c>
      <c r="F71" s="49"/>
      <c r="G71" s="49">
        <v>41945</v>
      </c>
    </row>
    <row r="72" spans="2:7">
      <c r="C72" s="25" t="s">
        <v>112</v>
      </c>
      <c r="D72" s="25"/>
      <c r="E72" s="49">
        <v>67032.259999999995</v>
      </c>
      <c r="F72" s="49"/>
      <c r="G72" s="49">
        <v>39212.370000000003</v>
      </c>
    </row>
  </sheetData>
  <mergeCells count="1">
    <mergeCell ref="A2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Statement of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2015-02-02T15:52:18Z</dcterms:modified>
</cp:coreProperties>
</file>