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Position'!$A$1:$G$58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4" i="2" s="1"/>
  <c r="G39" i="2" s="1"/>
  <c r="G44" i="2" s="1"/>
  <c r="E42" i="2" s="1"/>
  <c r="E15" i="2"/>
  <c r="E24" i="2" s="1"/>
  <c r="E34" i="2" s="1"/>
  <c r="E39" i="2" s="1"/>
  <c r="G56" i="1"/>
  <c r="E56" i="1"/>
  <c r="G43" i="1"/>
  <c r="E43" i="1"/>
  <c r="E23" i="1"/>
  <c r="G23" i="1"/>
  <c r="E17" i="3"/>
  <c r="E66" i="3"/>
  <c r="E43" i="3"/>
  <c r="E34" i="3"/>
  <c r="E23" i="3"/>
  <c r="G66" i="3"/>
  <c r="G43" i="3"/>
  <c r="G34" i="3"/>
  <c r="G17" i="3"/>
  <c r="G23" i="3"/>
  <c r="E44" i="2" l="1"/>
  <c r="G45" i="3"/>
  <c r="G49" i="3" s="1"/>
  <c r="E47" i="3" s="1"/>
  <c r="E45" i="3"/>
  <c r="A2" i="3"/>
  <c r="E49" i="3" l="1"/>
  <c r="A2" i="2"/>
</calcChain>
</file>

<file path=xl/sharedStrings.xml><?xml version="1.0" encoding="utf-8"?>
<sst xmlns="http://schemas.openxmlformats.org/spreadsheetml/2006/main" count="150" uniqueCount="131">
  <si>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</si>
  <si>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</si>
  <si>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</si>
  <si>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</si>
  <si>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</si>
  <si>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</si>
  <si>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</si>
  <si>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</si>
  <si>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</si>
  <si>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</si>
  <si>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</si>
  <si>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</si>
  <si>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</si>
  <si>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</si>
  <si>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</si>
  <si>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</si>
  <si>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</si>
  <si>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</si>
  <si>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</si>
  <si>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</si>
  <si>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</si>
  <si>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</si>
  <si>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</si>
  <si>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</si>
  <si>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</si>
  <si>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</si>
  <si>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</si>
  <si>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</si>
  <si>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</si>
  <si>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</si>
  <si>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</si>
  <si>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</si>
  <si>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</si>
  <si>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</si>
  <si>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</si>
  <si>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</si>
  <si>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</si>
  <si>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</si>
  <si>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</si>
  <si>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</si>
  <si>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</si>
  <si>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</si>
  <si>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</si>
  <si>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</si>
  <si>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</si>
  <si>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</si>
  <si>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</si>
  <si>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</si>
  <si>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</si>
  <si>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</si>
  <si>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</si>
  <si>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</si>
  <si>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</si>
  <si>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</si>
  <si>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</si>
  <si>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</si>
  <si>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</si>
  <si>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</si>
  <si>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</si>
  <si>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</si>
  <si>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</si>
  <si>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</si>
  <si>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</si>
  <si>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</si>
  <si>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</si>
  <si>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</si>
  <si>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</si>
  <si>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</si>
  <si>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Other Non-Operating Revenues (Expenses)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</si>
  <si>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</si>
  <si>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</si>
  <si>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</si>
  <si>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</si>
  <si>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</si>
  <si>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</si>
  <si>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</si>
  <si>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</si>
  <si>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</si>
  <si>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</si>
  <si>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</si>
  <si>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</si>
  <si>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</si>
  <si>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</si>
  <si>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</si>
  <si>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</si>
  <si>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</si>
  <si>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</si>
  <si>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</si>
  <si>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</si>
  <si>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</si>
  <si>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</si>
  <si>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</si>
  <si>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</si>
  <si>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</si>
  <si>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</si>
  <si>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</si>
  <si>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</si>
  <si>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</si>
  <si>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</si>
  <si>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</si>
  <si>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</si>
  <si>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</si>
  <si>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</si>
  <si>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</si>
  <si>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</si>
  <si>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</si>
  <si>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</si>
  <si>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</si>
  <si>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</si>
  <si>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</si>
  <si>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</si>
  <si>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</si>
  <si>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</si>
  <si>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</si>
  <si>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</si>
  <si>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</si>
  <si>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</si>
  <si>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</si>
  <si>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</si>
  <si>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</si>
  <si>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</si>
  <si>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</si>
  <si>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University of Wisconsin System - Stevens Point</t>
  </si>
  <si>
    <t xml:space="preserve">  Scholarship Allowances of $8,571,125 and $8,194,493, respectively)</t>
  </si>
  <si>
    <t xml:space="preserve">  Scholarship Allowances of $2,216,504 and $2,270,057, respectively)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</si>
  <si>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</si>
  <si>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</si>
  <si>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</si>
  <si>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</si>
  <si>
    <t>Income (Loss) Before Capital Additions/Deductions</t>
  </si>
  <si>
    <t>INCREASE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</si>
</sst>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0" fillId="0" borderId="2" xfId="1" applyFont="1" applyBorder="1"/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120</v>
      </c>
      <c r="B1" s="2"/>
      <c r="C1" s="2"/>
      <c r="D1" s="2"/>
      <c r="E1" s="11"/>
      <c r="F1" s="22"/>
      <c r="G1" s="11"/>
    </row>
    <row r="2" spans="1:7" ht="15.95" customHeight="1">
      <c r="A2" s="5" t="s">
        <v>122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30</v>
      </c>
      <c r="F5" s="9"/>
      <c r="G5" s="26"/>
    </row>
    <row r="6" spans="1:7" ht="12.75" customHeight="1">
      <c r="C6" s="1" t="s">
        <v>1</v>
      </c>
      <c r="E6" s="9">
        <v>49119970.069999993</v>
      </c>
      <c r="F6" s="9"/>
      <c r="G6" s="32">
        <v>51345727.049999997</v>
      </c>
    </row>
    <row r="7" spans="1:7" ht="12.75" customHeight="1">
      <c r="C7" s="1" t="s">
        <v>2</v>
      </c>
      <c r="E7" s="9">
        <v>6340625.8899999997</v>
      </c>
      <c r="F7" s="9"/>
      <c r="G7" s="47">
        <v>4035830.25</v>
      </c>
    </row>
    <row r="8" spans="1:7" ht="12.75" customHeight="1">
      <c r="C8" s="1" t="s">
        <v>3</v>
      </c>
      <c r="E8" s="9">
        <v>2674262.58</v>
      </c>
      <c r="F8" s="9"/>
      <c r="G8" s="47">
        <v>2803818.72</v>
      </c>
    </row>
    <row r="9" spans="1:7">
      <c r="C9" s="1" t="s">
        <v>4</v>
      </c>
      <c r="E9" s="9">
        <v>1258711.3999999999</v>
      </c>
      <c r="F9" s="9"/>
      <c r="G9" s="33">
        <v>1261888.1000000001</v>
      </c>
    </row>
    <row r="10" spans="1:7">
      <c r="C10" s="1" t="s">
        <v>107</v>
      </c>
      <c r="E10" s="22">
        <v>117490.0799999999</v>
      </c>
      <c r="F10" s="9"/>
      <c r="G10" s="22">
        <v>2657934.88</v>
      </c>
    </row>
    <row r="11" spans="1:7">
      <c r="D11" s="1" t="s">
        <v>5</v>
      </c>
      <c r="E11" s="9">
        <v>59511060.019999988</v>
      </c>
      <c r="F11" s="9"/>
      <c r="G11" s="9">
        <v>62105199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174205.62</v>
      </c>
      <c r="F14" s="9"/>
      <c r="G14" s="34">
        <v>159157.31</v>
      </c>
    </row>
    <row r="15" spans="1:7">
      <c r="C15" s="1" t="s">
        <v>3</v>
      </c>
      <c r="E15" s="9">
        <v>13527409.689999999</v>
      </c>
      <c r="F15" s="9"/>
      <c r="G15" s="47">
        <v>13986841.210000001</v>
      </c>
    </row>
    <row r="16" spans="1:7">
      <c r="C16" s="1" t="s">
        <v>8</v>
      </c>
      <c r="E16" s="9">
        <v>5970452.2599999998</v>
      </c>
      <c r="F16" s="9"/>
      <c r="G16" s="34">
        <v>5732639.9199999999</v>
      </c>
    </row>
    <row r="17" spans="2:7">
      <c r="C17" s="1" t="s">
        <v>9</v>
      </c>
      <c r="E17" s="9">
        <v>8130416.2599999998</v>
      </c>
      <c r="F17" s="9"/>
      <c r="G17" s="34">
        <v>8339564.1799999997</v>
      </c>
    </row>
    <row r="18" spans="2:7">
      <c r="C18" s="1" t="s">
        <v>55</v>
      </c>
      <c r="E18" s="9">
        <v>198510.26</v>
      </c>
      <c r="F18" s="9"/>
      <c r="G18" s="47">
        <v>10408475.199999999</v>
      </c>
    </row>
    <row r="19" spans="2:7">
      <c r="C19" s="1" t="s">
        <v>10</v>
      </c>
      <c r="E19" s="9">
        <v>146856511.15000001</v>
      </c>
      <c r="F19" s="9"/>
      <c r="G19" s="34">
        <v>139441291.12</v>
      </c>
    </row>
    <row r="20" spans="2:7">
      <c r="C20" s="1" t="s">
        <v>11</v>
      </c>
      <c r="E20" s="9">
        <v>5456592.96</v>
      </c>
      <c r="F20" s="9"/>
      <c r="G20" s="34">
        <v>5049050.96</v>
      </c>
    </row>
    <row r="21" spans="2:7">
      <c r="C21" s="1" t="s">
        <v>32</v>
      </c>
      <c r="E21" s="22">
        <v>40258410.920000002</v>
      </c>
      <c r="F21" s="9"/>
      <c r="G21" s="22">
        <v>39598930.920000002</v>
      </c>
    </row>
    <row r="22" spans="2:7">
      <c r="D22" s="1" t="s">
        <v>12</v>
      </c>
      <c r="E22" s="22">
        <v>220572509.12</v>
      </c>
      <c r="F22" s="9"/>
      <c r="G22" s="22">
        <v>222715950.81999999</v>
      </c>
    </row>
    <row r="23" spans="2:7" s="6" customFormat="1">
      <c r="D23" s="6" t="s">
        <v>13</v>
      </c>
      <c r="E23" s="22">
        <f>+E22+E11</f>
        <v>280083569.13999999</v>
      </c>
      <c r="F23" s="9"/>
      <c r="G23" s="22">
        <f>+G22+G11</f>
        <v>284821149.81999999</v>
      </c>
    </row>
    <row r="24" spans="2:7">
      <c r="F24" s="9"/>
      <c r="G24" s="26"/>
    </row>
    <row r="25" spans="2:7">
      <c r="B25" s="6" t="s">
        <v>59</v>
      </c>
      <c r="C25" s="25"/>
      <c r="F25" s="9"/>
      <c r="G25" s="26"/>
    </row>
    <row r="26" spans="2:7">
      <c r="B26" s="25"/>
      <c r="C26" s="25" t="s">
        <v>119</v>
      </c>
      <c r="E26" s="22">
        <v>838794.94000000006</v>
      </c>
      <c r="F26" s="9"/>
      <c r="G26" s="22">
        <v>474697.18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5572326.7799999984</v>
      </c>
      <c r="F30" s="9"/>
      <c r="G30" s="35">
        <v>7431089</v>
      </c>
    </row>
    <row r="31" spans="2:7">
      <c r="C31" s="1" t="s">
        <v>17</v>
      </c>
      <c r="E31" s="9">
        <v>4727168.42</v>
      </c>
      <c r="F31" s="9"/>
      <c r="G31" s="35">
        <v>4710340.95</v>
      </c>
    </row>
    <row r="32" spans="2:7">
      <c r="C32" s="1" t="s">
        <v>18</v>
      </c>
      <c r="E32" s="9">
        <v>224274.04</v>
      </c>
      <c r="F32" s="9"/>
      <c r="G32" s="35">
        <v>238324.77000000002</v>
      </c>
    </row>
    <row r="33" spans="2:7">
      <c r="C33" s="1" t="s">
        <v>57</v>
      </c>
      <c r="E33" s="9">
        <v>5132822.91</v>
      </c>
      <c r="F33" s="9"/>
      <c r="G33" s="35">
        <v>5891893.3300000001</v>
      </c>
    </row>
    <row r="34" spans="2:7">
      <c r="C34" s="1" t="s">
        <v>19</v>
      </c>
      <c r="E34" s="9">
        <v>1367566.1999999997</v>
      </c>
      <c r="F34" s="9"/>
      <c r="G34" s="35">
        <v>1394776.12</v>
      </c>
    </row>
    <row r="35" spans="2:7">
      <c r="C35" s="1" t="s">
        <v>20</v>
      </c>
      <c r="E35" s="22">
        <v>666721.07000000007</v>
      </c>
      <c r="F35" s="9"/>
      <c r="G35" s="22">
        <v>663435.94000000006</v>
      </c>
    </row>
    <row r="36" spans="2:7">
      <c r="D36" s="1" t="s">
        <v>21</v>
      </c>
      <c r="E36" s="9">
        <v>17690879.419999998</v>
      </c>
      <c r="F36" s="9"/>
      <c r="G36" s="9">
        <v>20329860.109999999</v>
      </c>
    </row>
    <row r="37" spans="2:7">
      <c r="F37" s="9"/>
      <c r="G37" s="26"/>
    </row>
    <row r="38" spans="2:7">
      <c r="B38" s="1" t="s">
        <v>22</v>
      </c>
      <c r="F38" s="9"/>
      <c r="G38" s="26"/>
    </row>
    <row r="39" spans="2:7">
      <c r="C39" s="1" t="s">
        <v>17</v>
      </c>
      <c r="E39" s="9">
        <v>80990079.859999999</v>
      </c>
      <c r="F39" s="9"/>
      <c r="G39" s="36">
        <v>83615090.870000005</v>
      </c>
    </row>
    <row r="40" spans="2:7">
      <c r="C40" s="1" t="s">
        <v>18</v>
      </c>
      <c r="E40" s="9">
        <v>200217.68</v>
      </c>
      <c r="F40" s="9"/>
      <c r="G40" s="36">
        <v>273098.72000000003</v>
      </c>
    </row>
    <row r="41" spans="2:7">
      <c r="C41" s="1" t="s">
        <v>19</v>
      </c>
      <c r="E41" s="22">
        <v>1381113.3900000001</v>
      </c>
      <c r="F41" s="9"/>
      <c r="G41" s="22">
        <v>1360694.11</v>
      </c>
    </row>
    <row r="42" spans="2:7">
      <c r="D42" s="1" t="s">
        <v>23</v>
      </c>
      <c r="E42" s="9">
        <v>82571410.930000007</v>
      </c>
      <c r="F42" s="9"/>
      <c r="G42" s="9">
        <v>85248883.700000003</v>
      </c>
    </row>
    <row r="43" spans="2:7" s="6" customFormat="1">
      <c r="D43" s="6" t="s">
        <v>24</v>
      </c>
      <c r="E43" s="22">
        <f>+E42+E36</f>
        <v>100262290.35000001</v>
      </c>
      <c r="F43" s="9"/>
      <c r="G43" s="22">
        <f>+G42+G36</f>
        <v>105578743.81</v>
      </c>
    </row>
    <row r="44" spans="2:7">
      <c r="F44" s="9"/>
      <c r="G44" s="26"/>
    </row>
    <row r="45" spans="2:7">
      <c r="B45" s="6" t="s">
        <v>60</v>
      </c>
      <c r="C45" s="25"/>
      <c r="D45" s="25"/>
      <c r="F45" s="9"/>
      <c r="G45" s="26"/>
    </row>
    <row r="46" spans="2:7">
      <c r="B46" s="25"/>
      <c r="C46" s="25" t="s">
        <v>118</v>
      </c>
      <c r="D46" s="25"/>
      <c r="E46" s="22">
        <v>29848.510000000002</v>
      </c>
      <c r="F46" s="9"/>
      <c r="G46" s="22">
        <v>0</v>
      </c>
    </row>
    <row r="47" spans="2:7">
      <c r="F47" s="9"/>
      <c r="G47" s="26"/>
    </row>
    <row r="48" spans="2:7">
      <c r="B48" s="6" t="s">
        <v>61</v>
      </c>
      <c r="F48" s="9"/>
      <c r="G48" s="26"/>
    </row>
    <row r="49" spans="1:7">
      <c r="C49" s="25" t="s">
        <v>63</v>
      </c>
      <c r="E49" s="9">
        <v>120729153.81</v>
      </c>
      <c r="F49" s="9"/>
      <c r="G49" s="37">
        <v>119733096.98999999</v>
      </c>
    </row>
    <row r="50" spans="1:7">
      <c r="C50" s="1" t="s">
        <v>25</v>
      </c>
      <c r="F50" s="9"/>
      <c r="G50" s="37"/>
    </row>
    <row r="51" spans="1:7">
      <c r="D51" s="1" t="s">
        <v>26</v>
      </c>
      <c r="E51" s="9">
        <v>157149.01999999999</v>
      </c>
      <c r="F51" s="9"/>
      <c r="G51" s="37">
        <v>141696.34</v>
      </c>
    </row>
    <row r="52" spans="1:7">
      <c r="D52" s="1" t="s">
        <v>27</v>
      </c>
      <c r="E52" s="9">
        <v>4941806.5200000005</v>
      </c>
      <c r="F52" s="9"/>
      <c r="G52" s="37">
        <v>3998047.85</v>
      </c>
    </row>
    <row r="53" spans="1:7">
      <c r="D53" s="1" t="s">
        <v>31</v>
      </c>
      <c r="E53" s="9">
        <v>16816388.02</v>
      </c>
      <c r="F53" s="9"/>
      <c r="G53" s="37">
        <v>16755303.67</v>
      </c>
    </row>
    <row r="54" spans="1:7">
      <c r="D54" s="1" t="s">
        <v>28</v>
      </c>
      <c r="E54" s="9">
        <v>3258108.05</v>
      </c>
      <c r="F54" s="9"/>
      <c r="G54" s="37">
        <v>5776147.7599999998</v>
      </c>
    </row>
    <row r="55" spans="1:7">
      <c r="C55" s="1" t="s">
        <v>29</v>
      </c>
      <c r="E55" s="22">
        <v>34727619.800000012</v>
      </c>
      <c r="F55" s="9"/>
      <c r="G55" s="22">
        <v>33312810.580000028</v>
      </c>
    </row>
    <row r="56" spans="1:7" s="6" customFormat="1" ht="13.5" thickBot="1">
      <c r="D56" s="6" t="s">
        <v>62</v>
      </c>
      <c r="E56" s="12">
        <f>SUM(E49:E55)</f>
        <v>180630225.22000003</v>
      </c>
      <c r="F56" s="9"/>
      <c r="G56" s="12">
        <f>SUM(G49:G55)</f>
        <v>179717103.19</v>
      </c>
    </row>
    <row r="57" spans="1:7" ht="13.5" thickTop="1">
      <c r="A57" s="2"/>
      <c r="B57" s="2"/>
      <c r="C57" s="2"/>
      <c r="D57" s="2"/>
      <c r="E57" s="11"/>
      <c r="F57" s="11"/>
      <c r="G57" s="28"/>
    </row>
    <row r="58" spans="1:7">
      <c r="F58" s="9"/>
      <c r="G58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121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Stevens Point</v>
      </c>
      <c r="B2" s="57"/>
      <c r="C2" s="57"/>
      <c r="D2" s="57"/>
      <c r="E2" s="31" t="s">
        <v>116</v>
      </c>
      <c r="F2" s="13"/>
      <c r="G2" s="23" t="s">
        <v>116</v>
      </c>
    </row>
    <row r="3" spans="1:7" s="1" customFormat="1">
      <c r="A3" s="58"/>
      <c r="B3" s="58"/>
      <c r="C3" s="58"/>
      <c r="D3" s="58"/>
      <c r="E3" s="51" t="s">
        <v>114</v>
      </c>
      <c r="F3" s="13"/>
      <c r="G3" s="51" t="s">
        <v>115</v>
      </c>
    </row>
    <row r="4" spans="1:7" s="1" customFormat="1">
      <c r="A4" s="16" t="s">
        <v>33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34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35</v>
      </c>
      <c r="D6" s="13"/>
      <c r="E6" s="26"/>
      <c r="F6" s="13"/>
      <c r="G6" s="9"/>
    </row>
    <row r="7" spans="1:7" s="1" customFormat="1">
      <c r="C7" s="25" t="s">
        <v>123</v>
      </c>
      <c r="E7" s="38">
        <v>53114993.390000001</v>
      </c>
      <c r="G7" s="9">
        <v>52302083.989999995</v>
      </c>
    </row>
    <row r="8" spans="1:7" s="1" customFormat="1">
      <c r="C8" s="1" t="s">
        <v>36</v>
      </c>
      <c r="E8" s="38">
        <v>17461352.510000002</v>
      </c>
      <c r="G8" s="9">
        <v>17979742.289999999</v>
      </c>
    </row>
    <row r="9" spans="1:7" s="1" customFormat="1">
      <c r="C9" s="1" t="s">
        <v>37</v>
      </c>
      <c r="E9" s="39">
        <v>5145404.5</v>
      </c>
      <c r="G9" s="9">
        <v>6082000.21</v>
      </c>
    </row>
    <row r="10" spans="1:7" s="1" customFormat="1">
      <c r="C10" s="1" t="s">
        <v>38</v>
      </c>
      <c r="E10" s="40">
        <v>11385943.379999999</v>
      </c>
      <c r="G10" s="9">
        <v>10832244.07</v>
      </c>
    </row>
    <row r="11" spans="1:7" s="1" customFormat="1">
      <c r="C11" s="1" t="s">
        <v>54</v>
      </c>
      <c r="E11" s="26"/>
      <c r="G11" s="9"/>
    </row>
    <row r="12" spans="1:7" s="1" customFormat="1">
      <c r="C12" s="25" t="s">
        <v>124</v>
      </c>
      <c r="E12" s="41">
        <v>23803251.750000004</v>
      </c>
      <c r="G12" s="9">
        <v>22412482.010000002</v>
      </c>
    </row>
    <row r="13" spans="1:7" s="1" customFormat="1">
      <c r="C13" s="25" t="s">
        <v>39</v>
      </c>
      <c r="E13" s="47">
        <v>404677.82</v>
      </c>
      <c r="G13" s="9">
        <v>364566.93</v>
      </c>
    </row>
    <row r="14" spans="1:7" s="1" customFormat="1">
      <c r="C14" s="1" t="s">
        <v>40</v>
      </c>
      <c r="E14" s="42">
        <v>15708831.370000003</v>
      </c>
      <c r="F14" s="3"/>
      <c r="G14" s="11">
        <v>14364288.770000003</v>
      </c>
    </row>
    <row r="15" spans="1:7" s="1" customFormat="1">
      <c r="D15" s="6" t="s">
        <v>41</v>
      </c>
      <c r="E15" s="9">
        <f>SUM(E7:E14)</f>
        <v>127024454.72</v>
      </c>
      <c r="F15" s="6"/>
      <c r="G15" s="9">
        <f>SUM(G7:G14)</f>
        <v>124337408.27000001</v>
      </c>
    </row>
    <row r="16" spans="1:7" s="1" customFormat="1">
      <c r="E16" s="26"/>
      <c r="G16" s="9"/>
    </row>
    <row r="17" spans="2:7" s="1" customFormat="1">
      <c r="B17" s="6" t="s">
        <v>42</v>
      </c>
      <c r="E17" s="26"/>
      <c r="G17" s="9"/>
    </row>
    <row r="18" spans="2:7" s="1" customFormat="1">
      <c r="C18" s="1" t="s">
        <v>43</v>
      </c>
      <c r="E18" s="43">
        <v>100808012.72000001</v>
      </c>
      <c r="G18" s="9">
        <v>94110651.459999993</v>
      </c>
    </row>
    <row r="19" spans="2:7" s="1" customFormat="1">
      <c r="C19" s="1" t="s">
        <v>44</v>
      </c>
      <c r="E19" s="43">
        <v>5775326.0199999996</v>
      </c>
      <c r="G19" s="9">
        <v>5361274.959999999</v>
      </c>
    </row>
    <row r="20" spans="2:7" s="1" customFormat="1">
      <c r="C20" s="1" t="s">
        <v>45</v>
      </c>
      <c r="E20" s="43">
        <v>38570666.370000005</v>
      </c>
      <c r="G20" s="9">
        <v>36468443.339999989</v>
      </c>
    </row>
    <row r="21" spans="2:7" s="1" customFormat="1">
      <c r="C21" s="1" t="s">
        <v>46</v>
      </c>
      <c r="E21" s="43">
        <v>3211183.6700000064</v>
      </c>
      <c r="G21" s="9">
        <v>267612.26999999909</v>
      </c>
    </row>
    <row r="22" spans="2:7" s="1" customFormat="1">
      <c r="C22" s="1" t="s">
        <v>47</v>
      </c>
      <c r="E22" s="46">
        <v>9558557.8100000005</v>
      </c>
      <c r="F22" s="3"/>
      <c r="G22" s="22">
        <v>8894015.0399999991</v>
      </c>
    </row>
    <row r="23" spans="2:7" s="1" customFormat="1">
      <c r="D23" s="6" t="s">
        <v>48</v>
      </c>
      <c r="E23" s="46">
        <f>SUM(E18:E22)</f>
        <v>157923746.59000003</v>
      </c>
      <c r="F23" s="3"/>
      <c r="G23" s="46">
        <f>SUM(G18:G22)</f>
        <v>145101997.06999999</v>
      </c>
    </row>
    <row r="24" spans="2:7" s="1" customFormat="1">
      <c r="D24" s="6" t="s">
        <v>67</v>
      </c>
      <c r="E24" s="9">
        <f>+E15-E23</f>
        <v>-30899291.870000035</v>
      </c>
      <c r="F24" s="6"/>
      <c r="G24" s="9">
        <f>+G15-G23</f>
        <v>-20764588.799999982</v>
      </c>
    </row>
    <row r="25" spans="2:7" s="1" customFormat="1">
      <c r="E25" s="26"/>
      <c r="G25" s="9"/>
    </row>
    <row r="26" spans="2:7" s="1" customFormat="1">
      <c r="B26" s="6" t="s">
        <v>49</v>
      </c>
      <c r="E26" s="26"/>
      <c r="G26" s="9"/>
    </row>
    <row r="27" spans="2:7" s="1" customFormat="1">
      <c r="C27" s="1" t="s">
        <v>50</v>
      </c>
      <c r="E27" s="44">
        <v>30299418.600000009</v>
      </c>
      <c r="G27" s="9">
        <v>36322762.439999998</v>
      </c>
    </row>
    <row r="28" spans="2:7" s="1" customFormat="1">
      <c r="C28" s="1" t="s">
        <v>51</v>
      </c>
      <c r="E28" s="44">
        <v>1988895.68</v>
      </c>
      <c r="G28" s="9">
        <v>1914123.84</v>
      </c>
    </row>
    <row r="29" spans="2:7" s="1" customFormat="1">
      <c r="C29" s="25" t="s">
        <v>66</v>
      </c>
      <c r="E29" s="47">
        <v>83505.34</v>
      </c>
      <c r="F29" s="3"/>
      <c r="G29" s="9">
        <v>104945.29000000001</v>
      </c>
    </row>
    <row r="30" spans="2:7" s="1" customFormat="1">
      <c r="C30" s="1" t="s">
        <v>53</v>
      </c>
      <c r="E30" s="45">
        <v>-3384291.74</v>
      </c>
      <c r="G30" s="9">
        <v>-3211995.17</v>
      </c>
    </row>
    <row r="31" spans="2:7" s="1" customFormat="1">
      <c r="C31" s="1" t="s">
        <v>58</v>
      </c>
      <c r="E31" s="45">
        <v>-2395846.2400000002</v>
      </c>
      <c r="G31" s="9">
        <v>-1682510.96</v>
      </c>
    </row>
    <row r="32" spans="2:7" s="1" customFormat="1">
      <c r="C32" s="25" t="s">
        <v>68</v>
      </c>
      <c r="E32" s="46">
        <v>4291087.0900000045</v>
      </c>
      <c r="F32" s="3"/>
      <c r="G32" s="22">
        <v>-5134774.2799999993</v>
      </c>
    </row>
    <row r="33" spans="1:7" s="1" customFormat="1">
      <c r="D33" s="25"/>
      <c r="E33" s="26"/>
      <c r="G33" s="9"/>
    </row>
    <row r="34" spans="1:7" s="1" customFormat="1">
      <c r="D34" s="25" t="s">
        <v>129</v>
      </c>
      <c r="E34" s="9">
        <f>+SUM(E24,E27:E32)</f>
        <v>-16523.140000022016</v>
      </c>
      <c r="G34" s="9">
        <f>+SUM(G24,G27:G32)</f>
        <v>7547962.3600000162</v>
      </c>
    </row>
    <row r="35" spans="1:7" s="1" customFormat="1">
      <c r="E35" s="26"/>
      <c r="G35" s="9"/>
    </row>
    <row r="36" spans="1:7" s="1" customFormat="1">
      <c r="C36" s="25" t="s">
        <v>56</v>
      </c>
      <c r="E36" s="49">
        <v>893768.23</v>
      </c>
      <c r="G36" s="9">
        <v>3162958.6</v>
      </c>
    </row>
    <row r="37" spans="1:7" s="1" customFormat="1">
      <c r="C37" s="25" t="s">
        <v>52</v>
      </c>
      <c r="E37" s="59">
        <v>35876.94</v>
      </c>
      <c r="G37" s="22">
        <v>576874</v>
      </c>
    </row>
    <row r="38" spans="1:7" s="1" customFormat="1">
      <c r="E38" s="27"/>
      <c r="G38" s="10"/>
    </row>
    <row r="39" spans="1:7" s="1" customFormat="1">
      <c r="D39" s="6" t="s">
        <v>130</v>
      </c>
      <c r="E39" s="9">
        <f>+SUM(E34,E36:E37)</f>
        <v>913122.02999997791</v>
      </c>
      <c r="F39" s="6"/>
      <c r="G39" s="9">
        <f>+SUM(G34,G36:G37)</f>
        <v>11287794.960000016</v>
      </c>
    </row>
    <row r="40" spans="1:7" s="1" customFormat="1">
      <c r="E40" s="26"/>
      <c r="G40" s="9"/>
    </row>
    <row r="41" spans="1:7" s="1" customFormat="1">
      <c r="B41" s="6" t="s">
        <v>61</v>
      </c>
      <c r="E41" s="26"/>
      <c r="G41" s="9"/>
    </row>
    <row r="42" spans="1:7" s="1" customFormat="1">
      <c r="C42" s="25" t="s">
        <v>64</v>
      </c>
      <c r="E42" s="46">
        <f>+G44</f>
        <v>179717103.19</v>
      </c>
      <c r="F42" s="3"/>
      <c r="G42" s="22">
        <v>168429308.22999999</v>
      </c>
    </row>
    <row r="43" spans="1:7" s="1" customFormat="1">
      <c r="E43" s="27"/>
      <c r="F43" s="10"/>
      <c r="G43" s="10"/>
    </row>
    <row r="44" spans="1:7" s="1" customFormat="1" ht="13.5" thickBot="1">
      <c r="C44" s="6" t="s">
        <v>65</v>
      </c>
      <c r="E44" s="12">
        <f>+E42+E39</f>
        <v>180630225.21999997</v>
      </c>
      <c r="F44" s="4"/>
      <c r="G44" s="12">
        <f>+G42+G39</f>
        <v>179717103.19</v>
      </c>
    </row>
    <row r="45" spans="1:7" s="1" customFormat="1" ht="13.5" thickTop="1">
      <c r="A45" s="2"/>
      <c r="B45" s="2"/>
      <c r="C45" s="2"/>
      <c r="D45" s="2"/>
      <c r="E45" s="28"/>
      <c r="F45" s="2"/>
      <c r="G45" s="11"/>
    </row>
    <row r="46" spans="1:7" s="1" customFormat="1">
      <c r="E46" s="26"/>
      <c r="G46" s="9"/>
    </row>
    <row r="47" spans="1:7" s="1" customFormat="1">
      <c r="A47" s="13"/>
      <c r="B47" s="13"/>
      <c r="C47" s="13"/>
      <c r="D47" s="13"/>
      <c r="E47" s="24"/>
      <c r="F47" s="13"/>
      <c r="G47" s="9"/>
    </row>
    <row r="48" spans="1:7" s="1" customFormat="1">
      <c r="E48" s="9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50.5703125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69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Stevens Point</v>
      </c>
      <c r="B2" s="57"/>
      <c r="C2" s="57"/>
      <c r="D2" s="57"/>
      <c r="E2" s="31" t="s">
        <v>116</v>
      </c>
      <c r="F2" s="13"/>
      <c r="G2" s="31" t="s">
        <v>116</v>
      </c>
    </row>
    <row r="3" spans="1:7" s="1" customFormat="1">
      <c r="A3" s="58"/>
      <c r="B3" s="58"/>
      <c r="C3" s="58"/>
      <c r="D3" s="58"/>
      <c r="E3" s="51" t="s">
        <v>114</v>
      </c>
      <c r="F3" s="13"/>
      <c r="G3" s="51" t="s">
        <v>115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70</v>
      </c>
    </row>
    <row r="6" spans="1:7">
      <c r="C6" t="s">
        <v>71</v>
      </c>
      <c r="E6" s="49">
        <v>53260452.060000002</v>
      </c>
      <c r="F6" s="49"/>
      <c r="G6" s="49">
        <v>52330481.359999992</v>
      </c>
    </row>
    <row r="7" spans="1:7">
      <c r="C7" t="s">
        <v>72</v>
      </c>
      <c r="E7" s="49">
        <v>21922729.73</v>
      </c>
      <c r="F7" s="49"/>
      <c r="G7" s="49">
        <v>22498437.999999996</v>
      </c>
    </row>
    <row r="8" spans="1:7">
      <c r="C8" t="s">
        <v>38</v>
      </c>
      <c r="E8" s="49">
        <v>11417098.460000001</v>
      </c>
      <c r="F8" s="49"/>
      <c r="G8" s="49">
        <v>10970359.82</v>
      </c>
    </row>
    <row r="9" spans="1:7">
      <c r="C9" t="s">
        <v>73</v>
      </c>
      <c r="E9" s="49">
        <v>23425427.410000004</v>
      </c>
      <c r="F9" s="49"/>
      <c r="G9" s="49">
        <v>22426162.600000001</v>
      </c>
    </row>
    <row r="10" spans="1:7">
      <c r="C10" t="s">
        <v>74</v>
      </c>
      <c r="E10" s="49">
        <v>-98765409.950000018</v>
      </c>
      <c r="F10" s="49"/>
      <c r="G10" s="49">
        <v>-94173002.25999999</v>
      </c>
    </row>
    <row r="11" spans="1:7">
      <c r="C11" t="s">
        <v>75</v>
      </c>
      <c r="E11" s="49">
        <v>-39057220.430000007</v>
      </c>
      <c r="F11" s="49"/>
      <c r="G11" s="49">
        <v>-36128225.279999986</v>
      </c>
    </row>
    <row r="12" spans="1:7">
      <c r="C12" t="s">
        <v>76</v>
      </c>
      <c r="E12" s="49">
        <v>-5775326.0199999996</v>
      </c>
      <c r="F12" s="49"/>
      <c r="G12" s="49">
        <v>-5361274.959999999</v>
      </c>
    </row>
    <row r="13" spans="1:7" s="26" customFormat="1">
      <c r="C13" s="26" t="s">
        <v>77</v>
      </c>
      <c r="E13" s="49">
        <v>1723245.63</v>
      </c>
      <c r="F13" s="49"/>
      <c r="G13" s="49">
        <v>2346580.19</v>
      </c>
    </row>
    <row r="14" spans="1:7" s="26" customFormat="1">
      <c r="C14" s="26" t="s">
        <v>78</v>
      </c>
      <c r="E14" s="49">
        <v>404677.82</v>
      </c>
      <c r="F14" s="49"/>
      <c r="G14" s="49">
        <v>364566.93</v>
      </c>
    </row>
    <row r="15" spans="1:7" s="26" customFormat="1">
      <c r="C15" s="26" t="s">
        <v>79</v>
      </c>
      <c r="E15" s="49">
        <v>-3628310.93</v>
      </c>
      <c r="F15" s="49"/>
      <c r="G15" s="49">
        <v>-3668774.16</v>
      </c>
    </row>
    <row r="16" spans="1:7">
      <c r="C16" s="48" t="s">
        <v>117</v>
      </c>
      <c r="E16" s="46">
        <v>20325555.149999987</v>
      </c>
      <c r="F16" s="49"/>
      <c r="G16" s="46">
        <v>12937987.960000016</v>
      </c>
    </row>
    <row r="17" spans="2:7">
      <c r="D17" s="20" t="s">
        <v>80</v>
      </c>
      <c r="E17" s="49">
        <f>SUM(E6:E16)</f>
        <v>-14747081.070000041</v>
      </c>
      <c r="F17" s="49"/>
      <c r="G17" s="49">
        <f>SUM(G6:G16)</f>
        <v>-15456699.79999999</v>
      </c>
    </row>
    <row r="18" spans="2:7">
      <c r="E18" s="49"/>
      <c r="F18" s="49"/>
      <c r="G18" s="49"/>
    </row>
    <row r="19" spans="2:7">
      <c r="B19" s="20" t="s">
        <v>81</v>
      </c>
      <c r="E19" s="49"/>
      <c r="F19" s="49"/>
      <c r="G19" s="49"/>
    </row>
    <row r="20" spans="2:7">
      <c r="C20" t="s">
        <v>82</v>
      </c>
      <c r="E20" s="49">
        <v>56018.409999999996</v>
      </c>
      <c r="F20" s="49"/>
      <c r="G20" s="49">
        <v>89190.83</v>
      </c>
    </row>
    <row r="21" spans="2:7">
      <c r="C21" t="s">
        <v>83</v>
      </c>
      <c r="E21" s="49">
        <v>34265.189999999995</v>
      </c>
      <c r="F21" s="49"/>
      <c r="G21" s="49">
        <v>31511.65</v>
      </c>
    </row>
    <row r="22" spans="2:7">
      <c r="C22" t="s">
        <v>84</v>
      </c>
      <c r="E22" s="46">
        <v>-30411.3</v>
      </c>
      <c r="F22" s="49"/>
      <c r="G22" s="46">
        <v>-28400.880000000001</v>
      </c>
    </row>
    <row r="23" spans="2:7">
      <c r="D23" s="20" t="s">
        <v>85</v>
      </c>
      <c r="E23" s="49">
        <f>SUM(E20:E22)</f>
        <v>59872.299999999988</v>
      </c>
      <c r="F23" s="49"/>
      <c r="G23" s="49">
        <f>SUM(G20:G22)</f>
        <v>92301.6</v>
      </c>
    </row>
    <row r="24" spans="2:7">
      <c r="E24" s="49"/>
      <c r="F24" s="49"/>
      <c r="G24" s="49"/>
    </row>
    <row r="25" spans="2:7">
      <c r="B25" s="20" t="s">
        <v>86</v>
      </c>
      <c r="E25" s="49"/>
      <c r="F25" s="49"/>
      <c r="G25" s="49"/>
    </row>
    <row r="26" spans="2:7">
      <c r="C26" t="s">
        <v>87</v>
      </c>
      <c r="E26" s="49">
        <v>1756531.9900000002</v>
      </c>
      <c r="F26" s="49"/>
      <c r="G26" s="49">
        <v>10277888.130000001</v>
      </c>
    </row>
    <row r="27" spans="2:7">
      <c r="C27" t="s">
        <v>88</v>
      </c>
      <c r="E27" s="49">
        <v>0</v>
      </c>
      <c r="F27" s="49"/>
      <c r="G27" s="49">
        <v>-320037.06</v>
      </c>
    </row>
    <row r="28" spans="2:7">
      <c r="C28" t="s">
        <v>56</v>
      </c>
      <c r="E28" s="49">
        <v>893768.23</v>
      </c>
      <c r="F28" s="49"/>
      <c r="G28" s="49">
        <v>3162958.6</v>
      </c>
    </row>
    <row r="29" spans="2:7">
      <c r="C29" t="s">
        <v>89</v>
      </c>
      <c r="E29" s="49">
        <v>407410.79000000027</v>
      </c>
      <c r="F29" s="49"/>
      <c r="G29" s="49">
        <v>355663.3</v>
      </c>
    </row>
    <row r="30" spans="2:7">
      <c r="C30" t="s">
        <v>90</v>
      </c>
      <c r="E30" s="49">
        <v>-8486704.1100000031</v>
      </c>
      <c r="F30" s="49"/>
      <c r="G30" s="49">
        <v>-10790123.429999998</v>
      </c>
    </row>
    <row r="31" spans="2:7">
      <c r="C31" t="s">
        <v>91</v>
      </c>
      <c r="E31" s="49">
        <v>-10770414.210000001</v>
      </c>
      <c r="F31" s="49"/>
      <c r="G31" s="49">
        <v>-9518637.0999999996</v>
      </c>
    </row>
    <row r="32" spans="2:7">
      <c r="C32" t="s">
        <v>92</v>
      </c>
      <c r="E32" s="46">
        <v>-6238043.3100000005</v>
      </c>
      <c r="F32" s="49"/>
      <c r="G32" s="46">
        <v>-5905565.9299999997</v>
      </c>
    </row>
    <row r="33" spans="2:7">
      <c r="D33" s="20" t="s">
        <v>93</v>
      </c>
      <c r="E33" s="49"/>
      <c r="F33" s="49"/>
      <c r="G33" s="49"/>
    </row>
    <row r="34" spans="2:7">
      <c r="D34" s="20" t="s">
        <v>94</v>
      </c>
      <c r="E34" s="49">
        <f>SUM(E26:E32)</f>
        <v>-22437450.620000005</v>
      </c>
      <c r="F34" s="49"/>
      <c r="G34" s="49">
        <f>SUM(G26:G32)</f>
        <v>-12737853.489999996</v>
      </c>
    </row>
    <row r="35" spans="2:7">
      <c r="E35" s="49"/>
      <c r="F35" s="49"/>
      <c r="G35" s="49"/>
    </row>
    <row r="36" spans="2:7">
      <c r="B36" s="20" t="s">
        <v>95</v>
      </c>
      <c r="E36" s="49"/>
      <c r="F36" s="49"/>
      <c r="G36" s="49"/>
    </row>
    <row r="37" spans="2:7">
      <c r="C37" t="s">
        <v>50</v>
      </c>
      <c r="E37" s="49">
        <v>38991043.910000011</v>
      </c>
      <c r="F37" s="49"/>
      <c r="G37" s="49">
        <v>44112451.539999999</v>
      </c>
    </row>
    <row r="38" spans="2:7">
      <c r="C38" t="s">
        <v>89</v>
      </c>
      <c r="E38" s="49">
        <v>5816802.7400000039</v>
      </c>
      <c r="F38" s="49"/>
      <c r="G38" s="49">
        <v>-3229257.9099999992</v>
      </c>
    </row>
    <row r="39" spans="2:7">
      <c r="C39" t="s">
        <v>96</v>
      </c>
      <c r="E39" s="49">
        <v>-2395846.2400000002</v>
      </c>
      <c r="F39" s="49"/>
      <c r="G39" s="49">
        <v>-1682510.96</v>
      </c>
    </row>
    <row r="40" spans="2:7">
      <c r="C40" t="s">
        <v>97</v>
      </c>
      <c r="E40" s="49">
        <v>39577792</v>
      </c>
      <c r="F40" s="49"/>
      <c r="G40" s="49">
        <v>47820449</v>
      </c>
    </row>
    <row r="41" spans="2:7">
      <c r="C41" t="s">
        <v>98</v>
      </c>
      <c r="E41" s="46">
        <v>-47090890</v>
      </c>
      <c r="F41" s="49"/>
      <c r="G41" s="46">
        <v>-46000248</v>
      </c>
    </row>
    <row r="42" spans="2:7">
      <c r="D42" s="20" t="s">
        <v>99</v>
      </c>
      <c r="E42" s="49"/>
      <c r="F42" s="49"/>
      <c r="G42" s="49"/>
    </row>
    <row r="43" spans="2:7">
      <c r="D43" s="20" t="s">
        <v>100</v>
      </c>
      <c r="E43" s="49">
        <f>SUM(E37:E41)</f>
        <v>34898902.410000011</v>
      </c>
      <c r="F43" s="49"/>
      <c r="G43" s="49">
        <f>SUM(G37:G41)</f>
        <v>41020883.670000002</v>
      </c>
    </row>
    <row r="44" spans="2:7">
      <c r="E44" s="49"/>
      <c r="F44" s="49"/>
      <c r="G44" s="49"/>
    </row>
    <row r="45" spans="2:7">
      <c r="D45" s="20" t="s">
        <v>125</v>
      </c>
      <c r="E45" s="49">
        <f>+E43+E34+E23+E17</f>
        <v>-2225756.980000034</v>
      </c>
      <c r="F45" s="49"/>
      <c r="G45" s="49">
        <f>+G43+G34+G23+G17</f>
        <v>12918631.980000019</v>
      </c>
    </row>
    <row r="46" spans="2:7">
      <c r="E46" s="49"/>
      <c r="F46" s="49"/>
      <c r="G46" s="49"/>
    </row>
    <row r="47" spans="2:7">
      <c r="B47" t="s">
        <v>101</v>
      </c>
      <c r="E47" s="46">
        <f>+G49</f>
        <v>51345727.050000034</v>
      </c>
      <c r="F47" s="54"/>
      <c r="G47" s="46">
        <v>38427095.070000015</v>
      </c>
    </row>
    <row r="48" spans="2:7" s="55" customFormat="1">
      <c r="C48" s="56"/>
      <c r="E48" s="47"/>
      <c r="F48" s="54"/>
      <c r="G48" s="47"/>
    </row>
    <row r="49" spans="2:7" ht="13.5" thickBot="1">
      <c r="B49" s="20" t="s">
        <v>102</v>
      </c>
      <c r="E49" s="52">
        <f>+E47+E48+E45</f>
        <v>49119970.07</v>
      </c>
      <c r="F49" s="49"/>
      <c r="G49" s="52">
        <f>+G47+G45</f>
        <v>51345727.050000034</v>
      </c>
    </row>
    <row r="50" spans="2:7" ht="13.5" thickTop="1">
      <c r="E50" s="49"/>
      <c r="F50" s="49"/>
      <c r="G50" s="49"/>
    </row>
    <row r="51" spans="2:7">
      <c r="E51" s="49"/>
      <c r="F51" s="49"/>
      <c r="G51" s="49"/>
    </row>
    <row r="52" spans="2:7">
      <c r="B52" s="20" t="s">
        <v>126</v>
      </c>
      <c r="E52" s="49"/>
      <c r="F52" s="49"/>
      <c r="G52" s="49"/>
    </row>
    <row r="53" spans="2:7">
      <c r="E53" s="49"/>
      <c r="F53" s="49"/>
      <c r="G53" s="49"/>
    </row>
    <row r="54" spans="2:7">
      <c r="B54" t="s">
        <v>127</v>
      </c>
      <c r="E54" s="49">
        <v>-30899291.870000005</v>
      </c>
      <c r="F54" s="49"/>
      <c r="G54" s="49">
        <v>-20764588.799999952</v>
      </c>
    </row>
    <row r="55" spans="2:7">
      <c r="B55" s="50" t="s">
        <v>128</v>
      </c>
      <c r="E55" s="49"/>
      <c r="F55" s="49"/>
      <c r="G55" s="49"/>
    </row>
    <row r="56" spans="2:7">
      <c r="B56" s="50" t="s">
        <v>103</v>
      </c>
      <c r="E56" s="49"/>
      <c r="F56" s="49"/>
      <c r="G56" s="49"/>
    </row>
    <row r="57" spans="2:7">
      <c r="C57" t="s">
        <v>104</v>
      </c>
      <c r="E57" s="49">
        <v>9558557.8100000005</v>
      </c>
      <c r="F57" s="49"/>
      <c r="G57" s="49">
        <v>8894015.0399999991</v>
      </c>
    </row>
    <row r="58" spans="2:7">
      <c r="C58" t="s">
        <v>105</v>
      </c>
      <c r="E58" s="49"/>
      <c r="F58" s="49"/>
      <c r="G58" s="49"/>
    </row>
    <row r="59" spans="2:7">
      <c r="D59" t="s">
        <v>106</v>
      </c>
      <c r="E59" s="49">
        <v>-1716423.2999999998</v>
      </c>
      <c r="F59" s="49"/>
      <c r="G59" s="49">
        <v>-2116286.5</v>
      </c>
    </row>
    <row r="60" spans="2:7">
      <c r="D60" t="s">
        <v>4</v>
      </c>
      <c r="E60" s="49">
        <v>3176.6999999999971</v>
      </c>
      <c r="F60" s="49"/>
      <c r="G60" s="49">
        <v>-261545.81000000006</v>
      </c>
    </row>
    <row r="61" spans="2:7">
      <c r="D61" t="s">
        <v>107</v>
      </c>
      <c r="E61" s="49">
        <v>2589542.15</v>
      </c>
      <c r="F61" s="49"/>
      <c r="G61" s="49">
        <v>2455344.4500000002</v>
      </c>
    </row>
    <row r="62" spans="2:7">
      <c r="D62" t="s">
        <v>16</v>
      </c>
      <c r="E62" s="49">
        <v>6483218.5000000009</v>
      </c>
      <c r="F62" s="49"/>
      <c r="G62" s="49">
        <v>-3579328.3600000008</v>
      </c>
    </row>
    <row r="63" spans="2:7">
      <c r="D63" t="s">
        <v>57</v>
      </c>
      <c r="E63" s="49">
        <v>-759070.41999999993</v>
      </c>
      <c r="F63" s="49"/>
      <c r="G63" s="49">
        <v>72494.200000000012</v>
      </c>
    </row>
    <row r="64" spans="2:7">
      <c r="D64" t="s">
        <v>19</v>
      </c>
      <c r="E64" s="46">
        <v>-6790.6400000000158</v>
      </c>
      <c r="F64" s="49"/>
      <c r="G64" s="46">
        <v>-156804.01999999999</v>
      </c>
    </row>
    <row r="65" spans="2:7">
      <c r="E65" s="49"/>
      <c r="F65" s="49"/>
      <c r="G65" s="49"/>
    </row>
    <row r="66" spans="2:7" ht="13.5" thickBot="1">
      <c r="D66" s="20" t="s">
        <v>108</v>
      </c>
      <c r="E66" s="52">
        <f>+SUM(E54:E64)</f>
        <v>-14747081.070000006</v>
      </c>
      <c r="F66" s="49"/>
      <c r="G66" s="52">
        <f>+SUM(G54:G64)</f>
        <v>-15456699.799999954</v>
      </c>
    </row>
    <row r="67" spans="2:7" ht="13.5" thickTop="1">
      <c r="E67" s="49"/>
      <c r="F67" s="49"/>
      <c r="G67" s="49"/>
    </row>
    <row r="68" spans="2:7">
      <c r="E68" s="49"/>
      <c r="F68" s="49"/>
      <c r="G68" s="49"/>
    </row>
    <row r="69" spans="2:7">
      <c r="B69" t="s">
        <v>109</v>
      </c>
      <c r="E69" s="49"/>
      <c r="F69" s="49"/>
      <c r="G69" s="49"/>
    </row>
    <row r="70" spans="2:7">
      <c r="E70" s="49"/>
      <c r="F70" s="49"/>
      <c r="G70" s="49"/>
    </row>
    <row r="71" spans="2:7">
      <c r="C71" s="25" t="s">
        <v>110</v>
      </c>
      <c r="D71" s="25"/>
      <c r="E71" s="49"/>
      <c r="F71" s="49"/>
      <c r="G71" s="49"/>
    </row>
    <row r="72" spans="2:7">
      <c r="C72" s="25"/>
      <c r="D72" s="25" t="s">
        <v>111</v>
      </c>
      <c r="E72" s="49">
        <v>209760</v>
      </c>
      <c r="F72" s="49"/>
      <c r="G72" s="49">
        <v>38523</v>
      </c>
    </row>
    <row r="73" spans="2:7" s="26" customFormat="1">
      <c r="C73" s="25" t="s">
        <v>112</v>
      </c>
      <c r="D73" s="25"/>
      <c r="E73" s="49">
        <v>12671</v>
      </c>
      <c r="F73" s="49"/>
      <c r="G73" s="49">
        <v>576874</v>
      </c>
    </row>
    <row r="74" spans="2:7">
      <c r="C74" s="25" t="s">
        <v>113</v>
      </c>
      <c r="D74" s="25"/>
      <c r="E74" s="49">
        <v>12959.8</v>
      </c>
      <c r="F74" s="49"/>
      <c r="G74" s="49">
        <v>7397.28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2015-02-02T15:53:45Z</dcterms:modified>
</cp:coreProperties>
</file>