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Position'!$A$1:$G$58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G23" i="2" l="1"/>
  <c r="E23" i="2"/>
  <c r="G15" i="2"/>
  <c r="G24" i="2" s="1"/>
  <c r="G35" i="2" s="1"/>
  <c r="G40" i="2" s="1"/>
  <c r="G45" i="2" s="1"/>
  <c r="E43" i="2" s="1"/>
  <c r="E15" i="2"/>
  <c r="E24" i="2" s="1"/>
  <c r="E35" i="2" s="1"/>
  <c r="E40" i="2" s="1"/>
  <c r="G56" i="1"/>
  <c r="E56" i="1"/>
  <c r="G43" i="1"/>
  <c r="E43" i="1"/>
  <c r="E23" i="1"/>
  <c r="G23" i="1"/>
  <c r="E17" i="3"/>
  <c r="E66" i="3"/>
  <c r="E43" i="3"/>
  <c r="E34" i="3"/>
  <c r="E23" i="3"/>
  <c r="G66" i="3"/>
  <c r="G43" i="3"/>
  <c r="G34" i="3"/>
  <c r="G17" i="3"/>
  <c r="G23" i="3"/>
  <c r="E45" i="2" l="1"/>
  <c r="G45" i="3"/>
  <c r="G49" i="3" s="1"/>
  <c r="E47" i="3" s="1"/>
  <c r="E45" i="3"/>
  <c r="A2" i="3"/>
  <c r="E49" i="3" l="1"/>
  <c r="A2" i="2"/>
</calcChain>
</file>

<file path=xl/sharedStrings.xml><?xml version="1.0" encoding="utf-8"?>
<sst xmlns="http://schemas.openxmlformats.org/spreadsheetml/2006/main" count="152" uniqueCount="133">
  <si>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</si>
  <si>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</si>
  <si>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</si>
  <si>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</si>
  <si>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</si>
  <si>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</si>
  <si>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</si>
  <si>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</si>
  <si>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</si>
  <si>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</si>
  <si>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</si>
  <si>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</si>
  <si>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</si>
  <si>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</si>
  <si>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</si>
  <si>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</si>
  <si>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</si>
  <si>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</si>
  <si>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</si>
  <si>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</si>
  <si>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</si>
  <si>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</si>
  <si>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</si>
  <si>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</si>
  <si>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</si>
  <si>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</si>
  <si>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</si>
  <si>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</si>
  <si>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</si>
  <si>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</si>
  <si>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</si>
  <si>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</si>
  <si>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</si>
  <si>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</si>
  <si>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</si>
  <si>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</si>
  <si>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</si>
  <si>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</si>
  <si>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</si>
  <si>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</si>
  <si>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</si>
  <si>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</si>
  <si>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</si>
  <si>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</si>
  <si>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</si>
  <si>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</si>
  <si>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</si>
  <si>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</si>
  <si>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</si>
  <si>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</si>
  <si>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</si>
  <si>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</si>
  <si>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</si>
  <si>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Loss on Disposal of Capital Assets</t>
  </si>
  <si>
    <t>Interest on Indebtedness</t>
  </si>
  <si>
    <t>Sales and Services of Auxiliary Enterprises (net of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</si>
  <si>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</si>
  <si>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</si>
  <si>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</si>
  <si>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</si>
  <si>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</si>
  <si>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</si>
  <si>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</si>
  <si>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</si>
  <si>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</si>
  <si>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</si>
  <si>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</si>
  <si>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</si>
  <si>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</si>
  <si>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Other Non-Operating Revenues (Expenses)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</si>
  <si>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</si>
  <si>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</si>
  <si>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</si>
  <si>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</si>
  <si>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</si>
  <si>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</si>
  <si>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</si>
  <si>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</si>
  <si>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</si>
  <si>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</si>
  <si>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</si>
  <si>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</si>
  <si>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</si>
  <si>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</si>
  <si>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</si>
  <si>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</si>
  <si>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</si>
  <si>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</si>
  <si>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</si>
  <si>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</si>
  <si>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</si>
  <si>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</si>
  <si>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</si>
  <si>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</si>
  <si>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</si>
  <si>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</si>
  <si>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</si>
  <si>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</si>
  <si>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</si>
  <si>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</si>
  <si>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</si>
  <si>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</si>
  <si>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</si>
  <si>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</si>
  <si>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</si>
  <si>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</si>
  <si>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</si>
  <si>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</si>
  <si>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</si>
  <si>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</si>
  <si>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</si>
  <si>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</si>
  <si>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</si>
  <si>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</si>
  <si>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</si>
  <si>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</si>
  <si>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</si>
  <si>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June 30, 2014</t>
  </si>
  <si>
    <t>June 30, 2013</t>
  </si>
  <si>
    <t>Year Ended</t>
  </si>
  <si>
    <t>Other Revenues</t>
  </si>
  <si>
    <t>Unamortized Gain on Debt Refunding</t>
  </si>
  <si>
    <t>Unamortized Loss on Debt Refunding</t>
  </si>
  <si>
    <t>Statement of Net Position</t>
  </si>
  <si>
    <t>Statement of Revenues, Expenses and Changes in Net Assets</t>
  </si>
  <si>
    <t>University of Wisconsin System - Platteville</t>
  </si>
  <si>
    <t xml:space="preserve">  Scholarship Allowances of $6,850,689 and $6,806,867, respectively)</t>
  </si>
  <si>
    <t xml:space="preserve">  Scholarship Allowances of $3,259,279 and $3,146,268, respectively)</t>
  </si>
  <si>
    <t>Income (Loss) Before Capital Additions/Deductions</t>
  </si>
  <si>
    <t>Net Increase (Decrease) in Cash and Cash Equivalents</t>
  </si>
  <si>
    <t>Reconciliation of Operating Loss to Net Cash Used in Operating Activities</t>
  </si>
  <si>
    <t>Operating Loss</t>
  </si>
  <si>
    <t>Adjustments to Reconcile Operating Loss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</si>
</sst>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0" fillId="0" borderId="2" xfId="1" applyFont="1" applyBorder="1"/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>
      <c r="A1" s="8" t="s">
        <v>123</v>
      </c>
      <c r="B1" s="2"/>
      <c r="C1" s="2"/>
      <c r="D1" s="2"/>
      <c r="E1" s="11"/>
      <c r="F1" s="22"/>
      <c r="G1" s="11"/>
    </row>
    <row r="2" spans="1:7" ht="15.95" customHeight="1">
      <c r="A2" s="5" t="s">
        <v>125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30</v>
      </c>
      <c r="F5" s="9"/>
      <c r="G5" s="26"/>
    </row>
    <row r="6" spans="1:7" ht="12.75" customHeight="1">
      <c r="C6" s="1" t="s">
        <v>1</v>
      </c>
      <c r="E6" s="9">
        <v>29851820.809999999</v>
      </c>
      <c r="F6" s="9"/>
      <c r="G6" s="32">
        <v>35490881.329999998</v>
      </c>
    </row>
    <row r="7" spans="1:7" ht="12.75" customHeight="1">
      <c r="C7" s="1" t="s">
        <v>2</v>
      </c>
      <c r="E7" s="9">
        <v>4725362.1599999992</v>
      </c>
      <c r="F7" s="9"/>
      <c r="G7" s="47">
        <v>4403866.5</v>
      </c>
    </row>
    <row r="8" spans="1:7" ht="12.75" customHeight="1">
      <c r="C8" s="1" t="s">
        <v>3</v>
      </c>
      <c r="E8" s="9">
        <v>1062822.3799999999</v>
      </c>
      <c r="F8" s="9"/>
      <c r="G8" s="47">
        <v>1115503.1200000001</v>
      </c>
    </row>
    <row r="9" spans="1:7">
      <c r="C9" s="1" t="s">
        <v>4</v>
      </c>
      <c r="E9" s="9">
        <v>330380.03999999998</v>
      </c>
      <c r="F9" s="9"/>
      <c r="G9" s="33">
        <v>381269.48</v>
      </c>
    </row>
    <row r="10" spans="1:7">
      <c r="C10" s="1" t="s">
        <v>109</v>
      </c>
      <c r="E10" s="22">
        <v>1156778.2500000002</v>
      </c>
      <c r="F10" s="9"/>
      <c r="G10" s="22">
        <v>1067909.93</v>
      </c>
    </row>
    <row r="11" spans="1:7">
      <c r="D11" s="1" t="s">
        <v>5</v>
      </c>
      <c r="E11" s="9">
        <v>37127163.640000001</v>
      </c>
      <c r="F11" s="9"/>
      <c r="G11" s="9">
        <v>42459430.359999992</v>
      </c>
    </row>
    <row r="12" spans="1:7">
      <c r="F12" s="9"/>
      <c r="G12" s="26"/>
    </row>
    <row r="13" spans="1:7">
      <c r="B13" s="1" t="s">
        <v>6</v>
      </c>
      <c r="F13" s="9"/>
      <c r="G13" s="26"/>
    </row>
    <row r="14" spans="1:7">
      <c r="C14" s="1" t="s">
        <v>7</v>
      </c>
      <c r="E14" s="9">
        <v>3754064.74</v>
      </c>
      <c r="F14" s="9"/>
      <c r="G14" s="34">
        <v>3378405.22</v>
      </c>
    </row>
    <row r="15" spans="1:7">
      <c r="C15" s="1" t="s">
        <v>3</v>
      </c>
      <c r="E15" s="9">
        <v>5398913.1799999997</v>
      </c>
      <c r="F15" s="9"/>
      <c r="G15" s="47">
        <v>5422724.7599999998</v>
      </c>
    </row>
    <row r="16" spans="1:7">
      <c r="C16" s="1" t="s">
        <v>8</v>
      </c>
      <c r="E16" s="9">
        <v>4574313.28</v>
      </c>
      <c r="F16" s="9"/>
      <c r="G16" s="34">
        <v>3295683.28</v>
      </c>
    </row>
    <row r="17" spans="2:7">
      <c r="C17" s="1" t="s">
        <v>9</v>
      </c>
      <c r="E17" s="9">
        <v>7341441.4400000004</v>
      </c>
      <c r="F17" s="9"/>
      <c r="G17" s="34">
        <v>7951176.4000000004</v>
      </c>
    </row>
    <row r="18" spans="2:7">
      <c r="C18" s="1" t="s">
        <v>56</v>
      </c>
      <c r="E18" s="9">
        <v>8124138.5800000001</v>
      </c>
      <c r="F18" s="9"/>
      <c r="G18" s="47">
        <v>7051182.46</v>
      </c>
    </row>
    <row r="19" spans="2:7">
      <c r="C19" s="1" t="s">
        <v>10</v>
      </c>
      <c r="E19" s="9">
        <v>141175002.21000001</v>
      </c>
      <c r="F19" s="9"/>
      <c r="G19" s="34">
        <v>115556285.25</v>
      </c>
    </row>
    <row r="20" spans="2:7">
      <c r="C20" s="1" t="s">
        <v>11</v>
      </c>
      <c r="E20" s="9">
        <v>7640864.3200000003</v>
      </c>
      <c r="F20" s="9"/>
      <c r="G20" s="34">
        <v>6894600.1699999999</v>
      </c>
    </row>
    <row r="21" spans="2:7">
      <c r="C21" s="1" t="s">
        <v>32</v>
      </c>
      <c r="E21" s="22">
        <v>18475013</v>
      </c>
      <c r="F21" s="9"/>
      <c r="G21" s="22">
        <v>18457926</v>
      </c>
    </row>
    <row r="22" spans="2:7">
      <c r="D22" s="1" t="s">
        <v>12</v>
      </c>
      <c r="E22" s="22">
        <v>196483750.75</v>
      </c>
      <c r="F22" s="9"/>
      <c r="G22" s="22">
        <v>168007983.53999999</v>
      </c>
    </row>
    <row r="23" spans="2:7" s="6" customFormat="1">
      <c r="D23" s="6" t="s">
        <v>13</v>
      </c>
      <c r="E23" s="22">
        <f>+E22+E11</f>
        <v>233610914.38999999</v>
      </c>
      <c r="F23" s="9"/>
      <c r="G23" s="22">
        <f>+G22+G11</f>
        <v>210467413.89999998</v>
      </c>
    </row>
    <row r="24" spans="2:7">
      <c r="F24" s="9"/>
      <c r="G24" s="26"/>
    </row>
    <row r="25" spans="2:7">
      <c r="B25" s="6" t="s">
        <v>60</v>
      </c>
      <c r="C25" s="25"/>
      <c r="F25" s="9"/>
      <c r="G25" s="26"/>
    </row>
    <row r="26" spans="2:7">
      <c r="B26" s="25"/>
      <c r="C26" s="25" t="s">
        <v>122</v>
      </c>
      <c r="E26" s="22">
        <v>1208989.72</v>
      </c>
      <c r="F26" s="9"/>
      <c r="G26" s="22">
        <v>621870.07999999996</v>
      </c>
    </row>
    <row r="27" spans="2:7">
      <c r="F27" s="9"/>
      <c r="G27" s="26"/>
    </row>
    <row r="28" spans="2:7">
      <c r="B28" s="6" t="s">
        <v>14</v>
      </c>
      <c r="F28" s="9"/>
      <c r="G28" s="26"/>
    </row>
    <row r="29" spans="2:7">
      <c r="B29" s="1" t="s">
        <v>15</v>
      </c>
      <c r="F29" s="9"/>
      <c r="G29" s="26"/>
    </row>
    <row r="30" spans="2:7">
      <c r="C30" s="1" t="s">
        <v>16</v>
      </c>
      <c r="E30" s="9">
        <v>4019138.5700000003</v>
      </c>
      <c r="F30" s="9"/>
      <c r="G30" s="35">
        <v>4457309.76</v>
      </c>
    </row>
    <row r="31" spans="2:7">
      <c r="C31" s="1" t="s">
        <v>17</v>
      </c>
      <c r="E31" s="9">
        <v>3596798.72</v>
      </c>
      <c r="F31" s="9"/>
      <c r="G31" s="35">
        <v>3846520.21</v>
      </c>
    </row>
    <row r="32" spans="2:7">
      <c r="C32" s="1" t="s">
        <v>18</v>
      </c>
      <c r="E32" s="9">
        <v>716259.52</v>
      </c>
      <c r="F32" s="9"/>
      <c r="G32" s="35">
        <v>354922.60000000003</v>
      </c>
    </row>
    <row r="33" spans="2:7">
      <c r="C33" s="1" t="s">
        <v>58</v>
      </c>
      <c r="E33" s="9">
        <v>3070273.29</v>
      </c>
      <c r="F33" s="9"/>
      <c r="G33" s="35">
        <v>2294202.71</v>
      </c>
    </row>
    <row r="34" spans="2:7">
      <c r="C34" s="1" t="s">
        <v>19</v>
      </c>
      <c r="E34" s="9">
        <v>1039345.86</v>
      </c>
      <c r="F34" s="9"/>
      <c r="G34" s="35">
        <v>1064117.48</v>
      </c>
    </row>
    <row r="35" spans="2:7">
      <c r="C35" s="1" t="s">
        <v>20</v>
      </c>
      <c r="E35" s="22">
        <v>94281.61</v>
      </c>
      <c r="F35" s="9"/>
      <c r="G35" s="22">
        <v>86583.650000000009</v>
      </c>
    </row>
    <row r="36" spans="2:7">
      <c r="D36" s="1" t="s">
        <v>21</v>
      </c>
      <c r="E36" s="9">
        <v>12536097.57</v>
      </c>
      <c r="F36" s="9"/>
      <c r="G36" s="9">
        <v>12103656.41</v>
      </c>
    </row>
    <row r="37" spans="2:7">
      <c r="F37" s="9"/>
      <c r="G37" s="26"/>
    </row>
    <row r="38" spans="2:7">
      <c r="B38" s="1" t="s">
        <v>22</v>
      </c>
      <c r="F38" s="9"/>
      <c r="G38" s="26"/>
    </row>
    <row r="39" spans="2:7">
      <c r="C39" s="1" t="s">
        <v>17</v>
      </c>
      <c r="E39" s="9">
        <v>61797811.810000002</v>
      </c>
      <c r="F39" s="9"/>
      <c r="G39" s="36">
        <v>64689393.359999999</v>
      </c>
    </row>
    <row r="40" spans="2:7">
      <c r="C40" s="1" t="s">
        <v>18</v>
      </c>
      <c r="E40" s="9">
        <v>29207064.57</v>
      </c>
      <c r="F40" s="9"/>
      <c r="G40" s="36">
        <v>750869.1</v>
      </c>
    </row>
    <row r="41" spans="2:7">
      <c r="C41" s="1" t="s">
        <v>19</v>
      </c>
      <c r="E41" s="22">
        <v>826415.86</v>
      </c>
      <c r="F41" s="9"/>
      <c r="G41" s="22">
        <v>765444.83000000007</v>
      </c>
    </row>
    <row r="42" spans="2:7">
      <c r="D42" s="1" t="s">
        <v>23</v>
      </c>
      <c r="E42" s="9">
        <v>91831292.239999995</v>
      </c>
      <c r="F42" s="9"/>
      <c r="G42" s="9">
        <v>66205707.289999999</v>
      </c>
    </row>
    <row r="43" spans="2:7" s="6" customFormat="1">
      <c r="D43" s="6" t="s">
        <v>24</v>
      </c>
      <c r="E43" s="22">
        <f>+E42+E36</f>
        <v>104367389.81</v>
      </c>
      <c r="F43" s="9"/>
      <c r="G43" s="22">
        <f>+G42+G36</f>
        <v>78309363.700000003</v>
      </c>
    </row>
    <row r="44" spans="2:7">
      <c r="F44" s="9"/>
      <c r="G44" s="26"/>
    </row>
    <row r="45" spans="2:7">
      <c r="B45" s="6" t="s">
        <v>61</v>
      </c>
      <c r="C45" s="25"/>
      <c r="D45" s="25"/>
      <c r="F45" s="9"/>
      <c r="G45" s="26"/>
    </row>
    <row r="46" spans="2:7">
      <c r="B46" s="25"/>
      <c r="C46" s="25" t="s">
        <v>121</v>
      </c>
      <c r="D46" s="25"/>
      <c r="E46" s="22">
        <v>47941</v>
      </c>
      <c r="F46" s="9"/>
      <c r="G46" s="22">
        <v>0</v>
      </c>
    </row>
    <row r="47" spans="2:7">
      <c r="F47" s="9"/>
      <c r="G47" s="26"/>
    </row>
    <row r="48" spans="2:7">
      <c r="B48" s="6" t="s">
        <v>62</v>
      </c>
      <c r="F48" s="9"/>
      <c r="G48" s="26"/>
    </row>
    <row r="49" spans="1:7">
      <c r="C49" s="25" t="s">
        <v>64</v>
      </c>
      <c r="E49" s="9">
        <v>92012838.209999993</v>
      </c>
      <c r="F49" s="9"/>
      <c r="G49" s="37">
        <v>89565148.290000007</v>
      </c>
    </row>
    <row r="50" spans="1:7">
      <c r="C50" s="1" t="s">
        <v>25</v>
      </c>
      <c r="F50" s="9"/>
      <c r="G50" s="37"/>
    </row>
    <row r="51" spans="1:7">
      <c r="D51" s="1" t="s">
        <v>26</v>
      </c>
      <c r="E51" s="9">
        <v>1001208.96</v>
      </c>
      <c r="F51" s="9"/>
      <c r="G51" s="37">
        <v>890325.84</v>
      </c>
    </row>
    <row r="52" spans="1:7">
      <c r="D52" s="1" t="s">
        <v>27</v>
      </c>
      <c r="E52" s="9">
        <v>8011632.3699999992</v>
      </c>
      <c r="F52" s="9"/>
      <c r="G52" s="37">
        <v>7406736.1899999995</v>
      </c>
    </row>
    <row r="53" spans="1:7">
      <c r="D53" s="1" t="s">
        <v>31</v>
      </c>
      <c r="E53" s="9">
        <v>7280277.1799999997</v>
      </c>
      <c r="F53" s="9"/>
      <c r="G53" s="37">
        <v>7164028.2000000002</v>
      </c>
    </row>
    <row r="54" spans="1:7">
      <c r="D54" s="1" t="s">
        <v>28</v>
      </c>
      <c r="E54" s="9">
        <v>2578404.3199999998</v>
      </c>
      <c r="F54" s="9"/>
      <c r="G54" s="37">
        <v>4392946.2699999996</v>
      </c>
    </row>
    <row r="55" spans="1:7">
      <c r="C55" s="1" t="s">
        <v>29</v>
      </c>
      <c r="E55" s="22">
        <v>19520212.260000024</v>
      </c>
      <c r="F55" s="9"/>
      <c r="G55" s="22">
        <v>23360735.490000002</v>
      </c>
    </row>
    <row r="56" spans="1:7" s="6" customFormat="1" ht="13.5" thickBot="1">
      <c r="D56" s="6" t="s">
        <v>63</v>
      </c>
      <c r="E56" s="12">
        <f>SUM(E49:E55)</f>
        <v>130404573.30000001</v>
      </c>
      <c r="F56" s="9"/>
      <c r="G56" s="12">
        <f>SUM(G49:G55)</f>
        <v>132779920.28</v>
      </c>
    </row>
    <row r="57" spans="1:7" ht="13.5" thickTop="1">
      <c r="A57" s="2"/>
      <c r="B57" s="2"/>
      <c r="C57" s="2"/>
      <c r="D57" s="2"/>
      <c r="E57" s="11"/>
      <c r="F57" s="11"/>
      <c r="G57" s="28"/>
    </row>
    <row r="58" spans="1:7">
      <c r="F58" s="9"/>
      <c r="G58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>
      <c r="A1" s="14" t="s">
        <v>124</v>
      </c>
      <c r="B1" s="14"/>
      <c r="C1" s="15"/>
      <c r="D1" s="15"/>
      <c r="E1" s="28"/>
      <c r="F1" s="15"/>
      <c r="G1" s="11"/>
    </row>
    <row r="2" spans="1:7" s="1" customFormat="1">
      <c r="A2" s="57" t="str">
        <f>+'Statement of Net Position'!A2</f>
        <v>University of Wisconsin System - Platteville</v>
      </c>
      <c r="B2" s="57"/>
      <c r="C2" s="57"/>
      <c r="D2" s="57"/>
      <c r="E2" s="31" t="s">
        <v>119</v>
      </c>
      <c r="F2" s="13"/>
      <c r="G2" s="23" t="s">
        <v>119</v>
      </c>
    </row>
    <row r="3" spans="1:7" s="1" customFormat="1">
      <c r="A3" s="58"/>
      <c r="B3" s="58"/>
      <c r="C3" s="58"/>
      <c r="D3" s="58"/>
      <c r="E3" s="51" t="s">
        <v>117</v>
      </c>
      <c r="F3" s="13"/>
      <c r="G3" s="51" t="s">
        <v>118</v>
      </c>
    </row>
    <row r="4" spans="1:7" s="1" customFormat="1">
      <c r="A4" s="16" t="s">
        <v>33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34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35</v>
      </c>
      <c r="D6" s="13"/>
      <c r="E6" s="26"/>
      <c r="F6" s="13"/>
      <c r="G6" s="9"/>
    </row>
    <row r="7" spans="1:7" s="1" customFormat="1">
      <c r="C7" s="25" t="s">
        <v>126</v>
      </c>
      <c r="E7" s="38">
        <v>51455917.869999997</v>
      </c>
      <c r="G7" s="9">
        <v>52033065.010000005</v>
      </c>
    </row>
    <row r="8" spans="1:7" s="1" customFormat="1">
      <c r="C8" s="1" t="s">
        <v>36</v>
      </c>
      <c r="E8" s="38">
        <v>11125598.719999999</v>
      </c>
      <c r="G8" s="9">
        <v>11802258.16</v>
      </c>
    </row>
    <row r="9" spans="1:7" s="1" customFormat="1">
      <c r="C9" s="1" t="s">
        <v>37</v>
      </c>
      <c r="E9" s="39">
        <v>312930.62999999989</v>
      </c>
      <c r="G9" s="9">
        <v>1182823.4300000002</v>
      </c>
    </row>
    <row r="10" spans="1:7" s="1" customFormat="1">
      <c r="C10" s="1" t="s">
        <v>38</v>
      </c>
      <c r="E10" s="40">
        <v>6746389.9199999999</v>
      </c>
      <c r="G10" s="9">
        <v>6424727.9600000009</v>
      </c>
    </row>
    <row r="11" spans="1:7" s="1" customFormat="1">
      <c r="C11" s="1" t="s">
        <v>55</v>
      </c>
      <c r="E11" s="26"/>
      <c r="G11" s="9"/>
    </row>
    <row r="12" spans="1:7" s="1" customFormat="1">
      <c r="C12" s="25" t="s">
        <v>127</v>
      </c>
      <c r="E12" s="41">
        <v>22308968.949999999</v>
      </c>
      <c r="G12" s="9">
        <v>18597225.52</v>
      </c>
    </row>
    <row r="13" spans="1:7" s="1" customFormat="1">
      <c r="C13" s="25" t="s">
        <v>39</v>
      </c>
      <c r="E13" s="47">
        <v>217339.72</v>
      </c>
      <c r="G13" s="9">
        <v>217467.41</v>
      </c>
    </row>
    <row r="14" spans="1:7" s="1" customFormat="1">
      <c r="C14" s="1" t="s">
        <v>40</v>
      </c>
      <c r="E14" s="42">
        <v>13243049.080000002</v>
      </c>
      <c r="F14" s="3"/>
      <c r="G14" s="11">
        <v>14919555.710000005</v>
      </c>
    </row>
    <row r="15" spans="1:7" s="1" customFormat="1">
      <c r="D15" s="6" t="s">
        <v>41</v>
      </c>
      <c r="E15" s="9">
        <f>SUM(E7:E14)</f>
        <v>105410194.89</v>
      </c>
      <c r="F15" s="6"/>
      <c r="G15" s="9">
        <f>SUM(G7:G14)</f>
        <v>105177123.2</v>
      </c>
    </row>
    <row r="16" spans="1:7" s="1" customFormat="1">
      <c r="E16" s="26"/>
      <c r="G16" s="9"/>
    </row>
    <row r="17" spans="2:7" s="1" customFormat="1">
      <c r="B17" s="6" t="s">
        <v>42</v>
      </c>
      <c r="E17" s="26"/>
      <c r="G17" s="9"/>
    </row>
    <row r="18" spans="2:7" s="1" customFormat="1">
      <c r="C18" s="1" t="s">
        <v>43</v>
      </c>
      <c r="E18" s="43">
        <v>76572335.87999998</v>
      </c>
      <c r="G18" s="9">
        <v>69849897.519999996</v>
      </c>
    </row>
    <row r="19" spans="2:7" s="1" customFormat="1">
      <c r="C19" s="1" t="s">
        <v>44</v>
      </c>
      <c r="E19" s="43">
        <v>8947949.7400000002</v>
      </c>
      <c r="G19" s="9">
        <v>8327523.0000000019</v>
      </c>
    </row>
    <row r="20" spans="2:7" s="1" customFormat="1">
      <c r="C20" s="1" t="s">
        <v>45</v>
      </c>
      <c r="E20" s="43">
        <v>34332490.760000005</v>
      </c>
      <c r="G20" s="9">
        <v>30062067.700000003</v>
      </c>
    </row>
    <row r="21" spans="2:7" s="1" customFormat="1">
      <c r="C21" s="1" t="s">
        <v>46</v>
      </c>
      <c r="E21" s="43">
        <v>262086.39999999793</v>
      </c>
      <c r="G21" s="9">
        <v>56925.129999997909</v>
      </c>
    </row>
    <row r="22" spans="2:7" s="1" customFormat="1">
      <c r="C22" s="1" t="s">
        <v>47</v>
      </c>
      <c r="E22" s="46">
        <v>7653158.4900000002</v>
      </c>
      <c r="F22" s="3"/>
      <c r="G22" s="22">
        <v>6815792.1600000001</v>
      </c>
    </row>
    <row r="23" spans="2:7" s="1" customFormat="1">
      <c r="D23" s="6" t="s">
        <v>48</v>
      </c>
      <c r="E23" s="46">
        <f>SUM(E18:E22)</f>
        <v>127768021.26999997</v>
      </c>
      <c r="F23" s="3"/>
      <c r="G23" s="46">
        <f>SUM(G18:G22)</f>
        <v>115112205.50999999</v>
      </c>
    </row>
    <row r="24" spans="2:7" s="1" customFormat="1">
      <c r="D24" s="6" t="s">
        <v>68</v>
      </c>
      <c r="E24" s="9">
        <f>+E15-E23</f>
        <v>-22357826.379999965</v>
      </c>
      <c r="F24" s="6"/>
      <c r="G24" s="9">
        <f>+G15-G23</f>
        <v>-9935082.3099999875</v>
      </c>
    </row>
    <row r="25" spans="2:7" s="1" customFormat="1">
      <c r="E25" s="26"/>
      <c r="G25" s="9"/>
    </row>
    <row r="26" spans="2:7" s="1" customFormat="1">
      <c r="B26" s="6" t="s">
        <v>49</v>
      </c>
      <c r="E26" s="26"/>
      <c r="G26" s="9"/>
    </row>
    <row r="27" spans="2:7" s="1" customFormat="1">
      <c r="C27" s="1" t="s">
        <v>50</v>
      </c>
      <c r="E27" s="44">
        <v>22188282.809999995</v>
      </c>
      <c r="G27" s="9">
        <v>8808301.4000000004</v>
      </c>
    </row>
    <row r="28" spans="2:7" s="1" customFormat="1">
      <c r="C28" s="1" t="s">
        <v>51</v>
      </c>
      <c r="E28" s="44">
        <v>2441607.9300000002</v>
      </c>
      <c r="G28" s="9">
        <v>709175.92</v>
      </c>
    </row>
    <row r="29" spans="2:7" s="1" customFormat="1">
      <c r="C29" s="25" t="s">
        <v>67</v>
      </c>
      <c r="E29" s="47">
        <v>565887.88</v>
      </c>
      <c r="F29" s="3"/>
      <c r="G29" s="9">
        <v>387700.2300000001</v>
      </c>
    </row>
    <row r="30" spans="2:7" s="1" customFormat="1">
      <c r="C30" s="1" t="s">
        <v>53</v>
      </c>
      <c r="E30" s="45">
        <v>-203380</v>
      </c>
      <c r="G30" s="9">
        <v>-191630</v>
      </c>
    </row>
    <row r="31" spans="2:7" s="1" customFormat="1">
      <c r="C31" s="1" t="s">
        <v>54</v>
      </c>
      <c r="E31" s="45">
        <v>-4682217.5599999996</v>
      </c>
      <c r="G31" s="9">
        <v>-2800965.87</v>
      </c>
    </row>
    <row r="32" spans="2:7" s="1" customFormat="1">
      <c r="C32" s="1" t="s">
        <v>59</v>
      </c>
      <c r="E32" s="45">
        <v>-1646907.2899999998</v>
      </c>
      <c r="G32" s="9">
        <v>-3896658.6599999997</v>
      </c>
    </row>
    <row r="33" spans="1:7" s="1" customFormat="1">
      <c r="C33" s="25" t="s">
        <v>69</v>
      </c>
      <c r="E33" s="46">
        <v>-413207.90000000026</v>
      </c>
      <c r="F33" s="3"/>
      <c r="G33" s="22">
        <v>13579962.17</v>
      </c>
    </row>
    <row r="34" spans="1:7" s="1" customFormat="1">
      <c r="D34" s="25"/>
      <c r="E34" s="26"/>
      <c r="G34" s="9"/>
    </row>
    <row r="35" spans="1:7" s="1" customFormat="1">
      <c r="D35" s="25" t="s">
        <v>128</v>
      </c>
      <c r="E35" s="9">
        <f>+SUM(E24,E27:E33)</f>
        <v>-4107760.50999997</v>
      </c>
      <c r="G35" s="9">
        <f>+SUM(G24,G27:G33)</f>
        <v>6660802.8800000139</v>
      </c>
    </row>
    <row r="36" spans="1:7" s="1" customFormat="1">
      <c r="E36" s="26"/>
      <c r="G36" s="9"/>
    </row>
    <row r="37" spans="1:7" s="1" customFormat="1">
      <c r="C37" s="25" t="s">
        <v>57</v>
      </c>
      <c r="E37" s="49">
        <v>420951.36</v>
      </c>
      <c r="G37" s="9">
        <v>1033464.3</v>
      </c>
    </row>
    <row r="38" spans="1:7" s="1" customFormat="1">
      <c r="C38" s="25" t="s">
        <v>52</v>
      </c>
      <c r="E38" s="59">
        <v>1311462.17</v>
      </c>
      <c r="G38" s="22">
        <v>81914.66</v>
      </c>
    </row>
    <row r="39" spans="1:7" s="1" customFormat="1">
      <c r="E39" s="27"/>
      <c r="G39" s="10"/>
    </row>
    <row r="40" spans="1:7" s="1" customFormat="1">
      <c r="D40" s="6" t="s">
        <v>70</v>
      </c>
      <c r="E40" s="9">
        <f>+SUM(E35,E37:E38)</f>
        <v>-2375346.9799999702</v>
      </c>
      <c r="F40" s="6"/>
      <c r="G40" s="9">
        <f>+SUM(G35,G37:G38)</f>
        <v>7776181.8400000138</v>
      </c>
    </row>
    <row r="41" spans="1:7" s="1" customFormat="1">
      <c r="E41" s="26"/>
      <c r="G41" s="9"/>
    </row>
    <row r="42" spans="1:7" s="1" customFormat="1">
      <c r="B42" s="6" t="s">
        <v>62</v>
      </c>
      <c r="E42" s="26"/>
      <c r="G42" s="9"/>
    </row>
    <row r="43" spans="1:7" s="1" customFormat="1">
      <c r="C43" s="25" t="s">
        <v>65</v>
      </c>
      <c r="E43" s="46">
        <f>+G45</f>
        <v>132779920.28000002</v>
      </c>
      <c r="F43" s="3"/>
      <c r="G43" s="22">
        <v>125003738.44</v>
      </c>
    </row>
    <row r="44" spans="1:7" s="1" customFormat="1">
      <c r="E44" s="27"/>
      <c r="F44" s="10"/>
      <c r="G44" s="10"/>
    </row>
    <row r="45" spans="1:7" s="1" customFormat="1" ht="13.5" thickBot="1">
      <c r="C45" s="6" t="s">
        <v>66</v>
      </c>
      <c r="E45" s="12">
        <f>+E43+E40</f>
        <v>130404573.30000004</v>
      </c>
      <c r="F45" s="4"/>
      <c r="G45" s="12">
        <f>+G43+G40</f>
        <v>132779920.28000002</v>
      </c>
    </row>
    <row r="46" spans="1:7" s="1" customFormat="1" ht="13.5" thickTop="1">
      <c r="A46" s="2"/>
      <c r="B46" s="2"/>
      <c r="C46" s="2"/>
      <c r="D46" s="2"/>
      <c r="E46" s="28"/>
      <c r="F46" s="2"/>
      <c r="G46" s="11"/>
    </row>
    <row r="47" spans="1:7" s="1" customFormat="1">
      <c r="E47" s="26"/>
      <c r="G47" s="9"/>
    </row>
    <row r="48" spans="1:7" s="1" customFormat="1">
      <c r="A48" s="13"/>
      <c r="B48" s="13"/>
      <c r="C48" s="13"/>
      <c r="D48" s="13"/>
      <c r="E48" s="24"/>
      <c r="F48" s="13"/>
      <c r="G48" s="9"/>
    </row>
    <row r="49" spans="5:7" s="1" customFormat="1">
      <c r="E49" s="9"/>
      <c r="G49" s="9"/>
    </row>
    <row r="50" spans="5:7" s="1" customFormat="1">
      <c r="E50" s="9"/>
      <c r="G50" s="9"/>
    </row>
    <row r="51" spans="5:7" s="1" customFormat="1">
      <c r="E51" s="9"/>
      <c r="G51" s="9"/>
    </row>
    <row r="52" spans="5:7" s="1" customFormat="1">
      <c r="E52" s="9"/>
      <c r="G52" s="9"/>
    </row>
    <row r="53" spans="5:7" s="1" customFormat="1">
      <c r="E53" s="9"/>
      <c r="G53" s="9"/>
    </row>
    <row r="54" spans="5:7" s="1" customFormat="1">
      <c r="E54" s="9"/>
      <c r="G54" s="9"/>
    </row>
    <row r="55" spans="5:7" s="1" customFormat="1">
      <c r="E55" s="9"/>
      <c r="G55" s="9"/>
    </row>
    <row r="56" spans="5:7" s="1" customFormat="1">
      <c r="E56" s="9"/>
      <c r="G56" s="9"/>
    </row>
    <row r="57" spans="5:7" s="1" customFormat="1">
      <c r="E57" s="9"/>
      <c r="G57" s="9"/>
    </row>
    <row r="58" spans="5:7" s="1" customFormat="1">
      <c r="E58" s="9"/>
      <c r="G58" s="9"/>
    </row>
    <row r="59" spans="5:7" s="1" customFormat="1">
      <c r="E59" s="9"/>
      <c r="G59" s="9"/>
    </row>
    <row r="60" spans="5:7" s="1" customFormat="1">
      <c r="E60" s="9"/>
      <c r="G60" s="9"/>
    </row>
    <row r="61" spans="5:7" s="1" customFormat="1">
      <c r="E61" s="9"/>
      <c r="G61" s="9"/>
    </row>
    <row r="62" spans="5:7" s="1" customFormat="1">
      <c r="E62" s="9"/>
      <c r="G62" s="9"/>
    </row>
    <row r="63" spans="5:7" s="1" customFormat="1">
      <c r="E63" s="9"/>
      <c r="G63" s="9"/>
    </row>
    <row r="64" spans="5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  <row r="98" spans="5:7" s="1" customFormat="1">
      <c r="E98" s="9"/>
      <c r="G98" s="9"/>
    </row>
    <row r="99" spans="5:7" s="1" customFormat="1">
      <c r="E99" s="9"/>
      <c r="G99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50.7109375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>
      <c r="A1" s="14" t="s">
        <v>71</v>
      </c>
      <c r="B1" s="14"/>
      <c r="C1" s="15"/>
      <c r="D1" s="15"/>
      <c r="E1" s="46"/>
      <c r="F1" s="15"/>
      <c r="G1" s="22"/>
    </row>
    <row r="2" spans="1:7" s="1" customFormat="1">
      <c r="A2" s="57" t="str">
        <f>+'Statement of Net Position'!A2</f>
        <v>University of Wisconsin System - Platteville</v>
      </c>
      <c r="B2" s="57"/>
      <c r="C2" s="57"/>
      <c r="D2" s="57"/>
      <c r="E2" s="31" t="s">
        <v>119</v>
      </c>
      <c r="F2" s="13"/>
      <c r="G2" s="31" t="s">
        <v>119</v>
      </c>
    </row>
    <row r="3" spans="1:7" s="1" customFormat="1">
      <c r="A3" s="58"/>
      <c r="B3" s="58"/>
      <c r="C3" s="58"/>
      <c r="D3" s="58"/>
      <c r="E3" s="51" t="s">
        <v>117</v>
      </c>
      <c r="F3" s="13"/>
      <c r="G3" s="51" t="s">
        <v>118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72</v>
      </c>
    </row>
    <row r="6" spans="1:7">
      <c r="C6" t="s">
        <v>73</v>
      </c>
      <c r="E6" s="49">
        <v>50850265.469999999</v>
      </c>
      <c r="F6" s="49"/>
      <c r="G6" s="49">
        <v>50742910.870000005</v>
      </c>
    </row>
    <row r="7" spans="1:7">
      <c r="C7" t="s">
        <v>74</v>
      </c>
      <c r="E7" s="49">
        <v>11497491.229999999</v>
      </c>
      <c r="F7" s="49"/>
      <c r="G7" s="49">
        <v>12309243.33</v>
      </c>
    </row>
    <row r="8" spans="1:7">
      <c r="C8" t="s">
        <v>38</v>
      </c>
      <c r="E8" s="49">
        <v>7274237</v>
      </c>
      <c r="F8" s="49"/>
      <c r="G8" s="49">
        <v>6218139.0600000005</v>
      </c>
    </row>
    <row r="9" spans="1:7">
      <c r="C9" t="s">
        <v>75</v>
      </c>
      <c r="E9" s="49">
        <v>22676851.609999999</v>
      </c>
      <c r="F9" s="49"/>
      <c r="G9" s="49">
        <v>19091838.169999998</v>
      </c>
    </row>
    <row r="10" spans="1:7">
      <c r="C10" t="s">
        <v>76</v>
      </c>
      <c r="E10" s="49">
        <v>-76691859.279999986</v>
      </c>
      <c r="F10" s="49"/>
      <c r="G10" s="49">
        <v>-70963957.359999999</v>
      </c>
    </row>
    <row r="11" spans="1:7">
      <c r="C11" t="s">
        <v>77</v>
      </c>
      <c r="E11" s="49">
        <v>-34473074.050000004</v>
      </c>
      <c r="F11" s="49"/>
      <c r="G11" s="49">
        <v>-30992176.810000002</v>
      </c>
    </row>
    <row r="12" spans="1:7">
      <c r="C12" t="s">
        <v>78</v>
      </c>
      <c r="E12" s="49">
        <v>-8947949.7400000002</v>
      </c>
      <c r="F12" s="49"/>
      <c r="G12" s="49">
        <v>-8327523.0000000019</v>
      </c>
    </row>
    <row r="13" spans="1:7" s="26" customFormat="1">
      <c r="C13" s="26" t="s">
        <v>79</v>
      </c>
      <c r="E13" s="49">
        <v>1300986.1300000001</v>
      </c>
      <c r="F13" s="49"/>
      <c r="G13" s="49">
        <v>1075399.48</v>
      </c>
    </row>
    <row r="14" spans="1:7" s="26" customFormat="1">
      <c r="C14" s="26" t="s">
        <v>80</v>
      </c>
      <c r="E14" s="49">
        <v>217339.72</v>
      </c>
      <c r="F14" s="49"/>
      <c r="G14" s="49">
        <v>217467.41</v>
      </c>
    </row>
    <row r="15" spans="1:7" s="26" customFormat="1">
      <c r="C15" s="26" t="s">
        <v>81</v>
      </c>
      <c r="E15" s="49">
        <v>-1250060.1300000001</v>
      </c>
      <c r="F15" s="49"/>
      <c r="G15" s="49">
        <v>-926358.45</v>
      </c>
    </row>
    <row r="16" spans="1:7">
      <c r="C16" s="48" t="s">
        <v>120</v>
      </c>
      <c r="E16" s="46">
        <v>13096935.390000004</v>
      </c>
      <c r="F16" s="49"/>
      <c r="G16" s="46">
        <v>15624850.01000002</v>
      </c>
    </row>
    <row r="17" spans="2:7">
      <c r="D17" s="20" t="s">
        <v>82</v>
      </c>
      <c r="E17" s="49">
        <f>SUM(E6:E16)</f>
        <v>-14448836.650000002</v>
      </c>
      <c r="F17" s="49"/>
      <c r="G17" s="49">
        <f>SUM(G6:G16)</f>
        <v>-5930167.289999973</v>
      </c>
    </row>
    <row r="18" spans="2:7">
      <c r="E18" s="49"/>
      <c r="F18" s="49"/>
      <c r="G18" s="49"/>
    </row>
    <row r="19" spans="2:7">
      <c r="B19" s="20" t="s">
        <v>83</v>
      </c>
      <c r="E19" s="49"/>
      <c r="F19" s="49"/>
      <c r="G19" s="49"/>
    </row>
    <row r="20" spans="2:7">
      <c r="C20" t="s">
        <v>84</v>
      </c>
      <c r="E20" s="49">
        <v>87018.15</v>
      </c>
      <c r="F20" s="49"/>
      <c r="G20" s="49">
        <v>110542.87000000004</v>
      </c>
    </row>
    <row r="21" spans="2:7">
      <c r="C21" t="s">
        <v>85</v>
      </c>
      <c r="E21" s="49">
        <v>855382.14</v>
      </c>
      <c r="F21" s="49"/>
      <c r="G21" s="49">
        <v>801994.33000000007</v>
      </c>
    </row>
    <row r="22" spans="2:7">
      <c r="C22" t="s">
        <v>86</v>
      </c>
      <c r="E22" s="46">
        <v>-759619.15</v>
      </c>
      <c r="F22" s="49"/>
      <c r="G22" s="46">
        <v>-722766.4</v>
      </c>
    </row>
    <row r="23" spans="2:7">
      <c r="D23" s="20" t="s">
        <v>87</v>
      </c>
      <c r="E23" s="49">
        <f>SUM(E20:E22)</f>
        <v>182781.14</v>
      </c>
      <c r="F23" s="49"/>
      <c r="G23" s="49">
        <f>SUM(G20:G22)</f>
        <v>189770.80000000005</v>
      </c>
    </row>
    <row r="24" spans="2:7">
      <c r="E24" s="49"/>
      <c r="F24" s="49"/>
      <c r="G24" s="49"/>
    </row>
    <row r="25" spans="2:7">
      <c r="B25" s="20" t="s">
        <v>88</v>
      </c>
      <c r="E25" s="49"/>
      <c r="F25" s="49"/>
      <c r="G25" s="49"/>
    </row>
    <row r="26" spans="2:7">
      <c r="C26" t="s">
        <v>89</v>
      </c>
      <c r="E26" s="49">
        <v>71086.020000000019</v>
      </c>
      <c r="F26" s="49"/>
      <c r="G26" s="49">
        <v>4573172.5599999996</v>
      </c>
    </row>
    <row r="27" spans="2:7">
      <c r="C27" t="s">
        <v>90</v>
      </c>
      <c r="E27" s="49">
        <v>0</v>
      </c>
      <c r="F27" s="49"/>
      <c r="G27" s="49">
        <v>-199495.52000000002</v>
      </c>
    </row>
    <row r="28" spans="2:7">
      <c r="C28" t="s">
        <v>57</v>
      </c>
      <c r="E28" s="49">
        <v>420951.36</v>
      </c>
      <c r="F28" s="49"/>
      <c r="G28" s="49">
        <v>1033464.3</v>
      </c>
    </row>
    <row r="29" spans="2:7">
      <c r="C29" t="s">
        <v>91</v>
      </c>
      <c r="E29" s="49">
        <v>208709.32000000007</v>
      </c>
      <c r="F29" s="49"/>
      <c r="G29" s="49">
        <v>128978.23000000001</v>
      </c>
    </row>
    <row r="30" spans="2:7">
      <c r="C30" t="s">
        <v>92</v>
      </c>
      <c r="E30" s="49">
        <v>-5194000.09</v>
      </c>
      <c r="F30" s="49"/>
      <c r="G30" s="49">
        <v>-9677582.3399999999</v>
      </c>
    </row>
    <row r="31" spans="2:7">
      <c r="C31" t="s">
        <v>93</v>
      </c>
      <c r="E31" s="49">
        <v>-10189670.15</v>
      </c>
      <c r="F31" s="49"/>
      <c r="G31" s="49">
        <v>-8494487.620000001</v>
      </c>
    </row>
    <row r="32" spans="2:7">
      <c r="C32" t="s">
        <v>94</v>
      </c>
      <c r="E32" s="46">
        <v>-7323375.8799999999</v>
      </c>
      <c r="F32" s="49"/>
      <c r="G32" s="46">
        <v>-5148622.6400000006</v>
      </c>
    </row>
    <row r="33" spans="2:7">
      <c r="D33" s="20" t="s">
        <v>95</v>
      </c>
      <c r="E33" s="49"/>
      <c r="F33" s="49"/>
      <c r="G33" s="49"/>
    </row>
    <row r="34" spans="2:7">
      <c r="D34" s="20" t="s">
        <v>96</v>
      </c>
      <c r="E34" s="49">
        <f>SUM(E26:E32)</f>
        <v>-22006299.419999998</v>
      </c>
      <c r="F34" s="49"/>
      <c r="G34" s="49">
        <f>SUM(G26:G32)</f>
        <v>-17784573.030000001</v>
      </c>
    </row>
    <row r="35" spans="2:7">
      <c r="E35" s="49"/>
      <c r="F35" s="49"/>
      <c r="G35" s="49"/>
    </row>
    <row r="36" spans="2:7">
      <c r="B36" s="20" t="s">
        <v>97</v>
      </c>
      <c r="E36" s="49"/>
      <c r="F36" s="49"/>
      <c r="G36" s="49"/>
    </row>
    <row r="37" spans="2:7">
      <c r="C37" t="s">
        <v>50</v>
      </c>
      <c r="E37" s="49">
        <v>30489318.609999996</v>
      </c>
      <c r="F37" s="49"/>
      <c r="G37" s="49">
        <v>16229174.75</v>
      </c>
    </row>
    <row r="38" spans="2:7">
      <c r="C38" t="s">
        <v>91</v>
      </c>
      <c r="E38" s="49">
        <v>1811546.0899999999</v>
      </c>
      <c r="F38" s="49"/>
      <c r="G38" s="49">
        <v>14367674.42</v>
      </c>
    </row>
    <row r="39" spans="2:7">
      <c r="C39" t="s">
        <v>98</v>
      </c>
      <c r="E39" s="49">
        <v>-1646907.2899999998</v>
      </c>
      <c r="F39" s="49"/>
      <c r="G39" s="49">
        <v>-3896658.6599999997</v>
      </c>
    </row>
    <row r="40" spans="2:7">
      <c r="C40" t="s">
        <v>99</v>
      </c>
      <c r="E40" s="49">
        <v>35360055</v>
      </c>
      <c r="F40" s="49"/>
      <c r="G40" s="49">
        <v>36873714</v>
      </c>
    </row>
    <row r="41" spans="2:7">
      <c r="C41" t="s">
        <v>100</v>
      </c>
      <c r="E41" s="46">
        <v>-35380718</v>
      </c>
      <c r="F41" s="49"/>
      <c r="G41" s="46">
        <v>-36260383</v>
      </c>
    </row>
    <row r="42" spans="2:7">
      <c r="D42" s="20" t="s">
        <v>101</v>
      </c>
      <c r="E42" s="49"/>
      <c r="F42" s="49"/>
      <c r="G42" s="49"/>
    </row>
    <row r="43" spans="2:7">
      <c r="D43" s="20" t="s">
        <v>102</v>
      </c>
      <c r="E43" s="49">
        <f>SUM(E37:E41)</f>
        <v>30633294.409999996</v>
      </c>
      <c r="F43" s="49"/>
      <c r="G43" s="49">
        <f>SUM(G37:G41)</f>
        <v>27313521.510000005</v>
      </c>
    </row>
    <row r="44" spans="2:7">
      <c r="E44" s="49"/>
      <c r="F44" s="49"/>
      <c r="G44" s="49"/>
    </row>
    <row r="45" spans="2:7">
      <c r="D45" s="20" t="s">
        <v>129</v>
      </c>
      <c r="E45" s="49">
        <f>+E43+E34+E23+E17</f>
        <v>-5639060.5200000033</v>
      </c>
      <c r="F45" s="49"/>
      <c r="G45" s="49">
        <f>+G43+G34+G23+G17</f>
        <v>3788551.9900000319</v>
      </c>
    </row>
    <row r="46" spans="2:7">
      <c r="E46" s="49"/>
      <c r="F46" s="49"/>
      <c r="G46" s="49"/>
    </row>
    <row r="47" spans="2:7">
      <c r="B47" t="s">
        <v>103</v>
      </c>
      <c r="E47" s="46">
        <f>+G49</f>
        <v>35490881.330000035</v>
      </c>
      <c r="F47" s="54"/>
      <c r="G47" s="46">
        <v>31702329.340000004</v>
      </c>
    </row>
    <row r="48" spans="2:7" s="55" customFormat="1">
      <c r="C48" s="56"/>
      <c r="E48" s="47"/>
      <c r="F48" s="54"/>
      <c r="G48" s="47"/>
    </row>
    <row r="49" spans="2:7" ht="13.5" thickBot="1">
      <c r="B49" s="20" t="s">
        <v>104</v>
      </c>
      <c r="E49" s="52">
        <f>+E47+E48+E45</f>
        <v>29851820.810000032</v>
      </c>
      <c r="F49" s="49"/>
      <c r="G49" s="52">
        <f>+G47+G45</f>
        <v>35490881.330000035</v>
      </c>
    </row>
    <row r="50" spans="2:7" ht="13.5" thickTop="1">
      <c r="E50" s="49"/>
      <c r="F50" s="49"/>
      <c r="G50" s="49"/>
    </row>
    <row r="51" spans="2:7">
      <c r="E51" s="49"/>
      <c r="F51" s="49"/>
      <c r="G51" s="49"/>
    </row>
    <row r="52" spans="2:7">
      <c r="B52" s="20" t="s">
        <v>130</v>
      </c>
      <c r="E52" s="49"/>
      <c r="F52" s="49"/>
      <c r="G52" s="49"/>
    </row>
    <row r="53" spans="2:7">
      <c r="E53" s="49"/>
      <c r="F53" s="49"/>
      <c r="G53" s="49"/>
    </row>
    <row r="54" spans="2:7">
      <c r="B54" t="s">
        <v>131</v>
      </c>
      <c r="E54" s="49">
        <v>-22357826.379999951</v>
      </c>
      <c r="F54" s="49"/>
      <c r="G54" s="49">
        <v>-9935082.3100000024</v>
      </c>
    </row>
    <row r="55" spans="2:7">
      <c r="B55" s="50" t="s">
        <v>132</v>
      </c>
      <c r="E55" s="49"/>
      <c r="F55" s="49"/>
      <c r="G55" s="49"/>
    </row>
    <row r="56" spans="2:7">
      <c r="B56" s="50" t="s">
        <v>105</v>
      </c>
      <c r="E56" s="49"/>
      <c r="F56" s="49"/>
      <c r="G56" s="49"/>
    </row>
    <row r="57" spans="2:7">
      <c r="C57" t="s">
        <v>106</v>
      </c>
      <c r="E57" s="49">
        <v>7653158.4900000002</v>
      </c>
      <c r="F57" s="49"/>
      <c r="G57" s="49">
        <v>6815792.1600000001</v>
      </c>
    </row>
    <row r="58" spans="2:7">
      <c r="C58" t="s">
        <v>107</v>
      </c>
      <c r="E58" s="49"/>
      <c r="F58" s="49"/>
      <c r="G58" s="49"/>
    </row>
    <row r="59" spans="2:7">
      <c r="D59" t="s">
        <v>108</v>
      </c>
      <c r="E59" s="49">
        <v>-260799.65000000002</v>
      </c>
      <c r="F59" s="49"/>
      <c r="G59" s="49">
        <v>131610.50999999989</v>
      </c>
    </row>
    <row r="60" spans="2:7">
      <c r="D60" t="s">
        <v>4</v>
      </c>
      <c r="E60" s="49">
        <v>50889.440000000002</v>
      </c>
      <c r="F60" s="49"/>
      <c r="G60" s="49">
        <v>-235185.11</v>
      </c>
    </row>
    <row r="61" spans="2:7">
      <c r="D61" t="s">
        <v>109</v>
      </c>
      <c r="E61" s="49">
        <v>-91330.17</v>
      </c>
      <c r="F61" s="49"/>
      <c r="G61" s="49">
        <v>-171031.18999999994</v>
      </c>
    </row>
    <row r="62" spans="2:7">
      <c r="D62" t="s">
        <v>16</v>
      </c>
      <c r="E62" s="49">
        <v>-235202.3700000002</v>
      </c>
      <c r="F62" s="49"/>
      <c r="G62" s="49">
        <v>-2226708.17</v>
      </c>
    </row>
    <row r="63" spans="2:7">
      <c r="D63" t="s">
        <v>58</v>
      </c>
      <c r="E63" s="49">
        <v>756074.58</v>
      </c>
      <c r="F63" s="49"/>
      <c r="G63" s="49">
        <v>-284987.7</v>
      </c>
    </row>
    <row r="64" spans="2:7">
      <c r="D64" t="s">
        <v>19</v>
      </c>
      <c r="E64" s="46">
        <v>36199.409999999996</v>
      </c>
      <c r="F64" s="49"/>
      <c r="G64" s="46">
        <v>-24575.48000000001</v>
      </c>
    </row>
    <row r="65" spans="2:7">
      <c r="E65" s="49"/>
      <c r="F65" s="49"/>
      <c r="G65" s="49"/>
    </row>
    <row r="66" spans="2:7" ht="13.5" thickBot="1">
      <c r="D66" s="20" t="s">
        <v>110</v>
      </c>
      <c r="E66" s="52">
        <f>+SUM(E54:E64)</f>
        <v>-14448836.649999952</v>
      </c>
      <c r="F66" s="49"/>
      <c r="G66" s="52">
        <f>+SUM(G54:G64)</f>
        <v>-5930167.2900000028</v>
      </c>
    </row>
    <row r="67" spans="2:7" ht="13.5" thickTop="1">
      <c r="E67" s="49"/>
      <c r="F67" s="49"/>
      <c r="G67" s="49"/>
    </row>
    <row r="68" spans="2:7">
      <c r="E68" s="49"/>
      <c r="F68" s="49"/>
      <c r="G68" s="49"/>
    </row>
    <row r="69" spans="2:7">
      <c r="B69" t="s">
        <v>111</v>
      </c>
      <c r="E69" s="49"/>
      <c r="F69" s="49"/>
      <c r="G69" s="49"/>
    </row>
    <row r="70" spans="2:7">
      <c r="E70" s="49"/>
      <c r="F70" s="49"/>
      <c r="G70" s="49"/>
    </row>
    <row r="71" spans="2:7">
      <c r="C71" s="25" t="s">
        <v>112</v>
      </c>
      <c r="D71" s="25"/>
      <c r="E71" s="49"/>
      <c r="F71" s="49"/>
      <c r="G71" s="49"/>
    </row>
    <row r="72" spans="2:7">
      <c r="C72" s="25"/>
      <c r="D72" s="25" t="s">
        <v>113</v>
      </c>
      <c r="E72" s="49">
        <v>29494296</v>
      </c>
      <c r="F72" s="49"/>
      <c r="G72" s="49">
        <v>203756</v>
      </c>
    </row>
    <row r="73" spans="2:7" s="26" customFormat="1">
      <c r="C73" s="25"/>
      <c r="D73" s="25" t="s">
        <v>114</v>
      </c>
      <c r="E73" s="49">
        <v>-13978.35</v>
      </c>
      <c r="F73" s="49"/>
      <c r="G73" s="49">
        <v>-3117.1000000000004</v>
      </c>
    </row>
    <row r="74" spans="2:7" s="26" customFormat="1">
      <c r="C74" s="25" t="s">
        <v>115</v>
      </c>
      <c r="D74" s="25"/>
      <c r="E74" s="49">
        <v>1278630</v>
      </c>
      <c r="F74" s="49"/>
      <c r="G74" s="49">
        <v>88600</v>
      </c>
    </row>
    <row r="75" spans="2:7">
      <c r="C75" s="25" t="s">
        <v>116</v>
      </c>
      <c r="D75" s="25"/>
      <c r="E75" s="49">
        <v>323523.09000000003</v>
      </c>
      <c r="F75" s="49"/>
      <c r="G75" s="49">
        <v>188266.02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2015-02-02T15:59:45Z</dcterms:modified>
</cp:coreProperties>
</file>