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tjbittner/Library/CloudStorage/Dropbox/Documents/UWSA/Planning/Workshops/Submittals/2025-27/_FORMS/"/>
    </mc:Choice>
  </mc:AlternateContent>
  <xr:revisionPtr revIDLastSave="0" documentId="13_ncr:1_{A83881E7-36DA-DF47-A346-8531FA163AD6}" xr6:coauthVersionLast="47" xr6:coauthVersionMax="47" xr10:uidLastSave="{00000000-0000-0000-0000-000000000000}"/>
  <bookViews>
    <workbookView xWindow="19180" yWindow="5140" windowWidth="38400" windowHeight="21600" xr2:uid="{00000000-000D-0000-FFFF-FFFF00000000}"/>
  </bookViews>
  <sheets>
    <sheet name="CDAR" sheetId="1" r:id="rId1"/>
    <sheet name="GUIDE" sheetId="5" r:id="rId2"/>
    <sheet name="LOOKUPS" sheetId="6" r:id="rId3"/>
  </sheets>
  <externalReferences>
    <externalReference r:id="rId4"/>
  </externalReferences>
  <definedNames>
    <definedName name="ADJSIZE">#REF!</definedName>
    <definedName name="ADSIZE2">#REF!</definedName>
    <definedName name="BLDGREMO">#REF!</definedName>
    <definedName name="CONCOST">#REF!</definedName>
    <definedName name="dept" localSheetId="0">'[1]LIBRARY Tab'!$A$3:$B$230</definedName>
    <definedName name="dept" localSheetId="1">'[1]LIBRARY Tab'!$A$3:$B$230</definedName>
    <definedName name="dept">#REF!</definedName>
    <definedName name="ENR">#REF!</definedName>
    <definedName name="_xlnm.Print_Area" localSheetId="0">CDAR!$A$1:$O$42</definedName>
    <definedName name="_xlnm.Print_Area" localSheetId="1">GUIDE!$A$1:$O$42</definedName>
    <definedName name="Print_Area_MI">#REF!</definedName>
    <definedName name="TOTBLDG">#REF!</definedName>
    <definedName name="TOTCONST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4" i="1" l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S12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26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M26" i="5" l="1"/>
  <c r="K26" i="5"/>
  <c r="E26" i="5"/>
  <c r="D26" i="5"/>
  <c r="J24" i="5"/>
  <c r="L24" i="5" s="1"/>
  <c r="N24" i="5" s="1"/>
  <c r="I24" i="5"/>
  <c r="C24" i="5" s="1"/>
  <c r="A24" i="5"/>
  <c r="J23" i="5"/>
  <c r="L23" i="5" s="1"/>
  <c r="N23" i="5" s="1"/>
  <c r="I23" i="5"/>
  <c r="C23" i="5"/>
  <c r="J22" i="5"/>
  <c r="L22" i="5" s="1"/>
  <c r="N22" i="5" s="1"/>
  <c r="I22" i="5"/>
  <c r="C22" i="5" s="1"/>
  <c r="A23" i="5" s="1"/>
  <c r="J21" i="5"/>
  <c r="L21" i="5" s="1"/>
  <c r="N21" i="5" s="1"/>
  <c r="I21" i="5"/>
  <c r="C21" i="5" s="1"/>
  <c r="A22" i="5" s="1"/>
  <c r="J20" i="5"/>
  <c r="L20" i="5" s="1"/>
  <c r="N20" i="5" s="1"/>
  <c r="I20" i="5"/>
  <c r="C20" i="5" s="1"/>
  <c r="A21" i="5" s="1"/>
  <c r="A20" i="5"/>
  <c r="J19" i="5"/>
  <c r="L19" i="5" s="1"/>
  <c r="N19" i="5" s="1"/>
  <c r="I19" i="5"/>
  <c r="C19" i="5"/>
  <c r="J18" i="5"/>
  <c r="L18" i="5" s="1"/>
  <c r="N18" i="5" s="1"/>
  <c r="I18" i="5"/>
  <c r="C18" i="5" s="1"/>
  <c r="A19" i="5" s="1"/>
  <c r="J17" i="5"/>
  <c r="L17" i="5" s="1"/>
  <c r="N17" i="5" s="1"/>
  <c r="I17" i="5"/>
  <c r="C17" i="5" s="1"/>
  <c r="A18" i="5" s="1"/>
  <c r="J16" i="5"/>
  <c r="L16" i="5" s="1"/>
  <c r="N16" i="5" s="1"/>
  <c r="I16" i="5"/>
  <c r="C16" i="5" s="1"/>
  <c r="A17" i="5" s="1"/>
  <c r="A16" i="5"/>
  <c r="J15" i="5"/>
  <c r="L15" i="5" s="1"/>
  <c r="N15" i="5" s="1"/>
  <c r="I15" i="5"/>
  <c r="C15" i="5"/>
  <c r="J14" i="5"/>
  <c r="L14" i="5" s="1"/>
  <c r="N14" i="5" s="1"/>
  <c r="I14" i="5"/>
  <c r="C14" i="5" s="1"/>
  <c r="A15" i="5" s="1"/>
  <c r="J13" i="5"/>
  <c r="L13" i="5" s="1"/>
  <c r="N13" i="5" s="1"/>
  <c r="I13" i="5"/>
  <c r="C13" i="5"/>
  <c r="A14" i="5" s="1"/>
  <c r="J12" i="5"/>
  <c r="L12" i="5" s="1"/>
  <c r="I12" i="5"/>
  <c r="C12" i="5" s="1"/>
  <c r="A13" i="5" s="1"/>
  <c r="L26" i="5" l="1"/>
  <c r="N12" i="5"/>
  <c r="N26" i="5" s="1"/>
  <c r="J26" i="5"/>
  <c r="C12" i="1"/>
  <c r="C23" i="1"/>
  <c r="C22" i="1"/>
  <c r="C21" i="1"/>
  <c r="C20" i="1"/>
  <c r="C19" i="1"/>
  <c r="C18" i="1"/>
  <c r="C17" i="1"/>
  <c r="C16" i="1"/>
  <c r="C15" i="1"/>
  <c r="C14" i="1"/>
  <c r="C13" i="1"/>
  <c r="J24" i="1"/>
  <c r="L24" i="1" s="1"/>
  <c r="N24" i="1" s="1"/>
  <c r="J23" i="1"/>
  <c r="L23" i="1" s="1"/>
  <c r="N23" i="1" s="1"/>
  <c r="J22" i="1"/>
  <c r="L22" i="1" s="1"/>
  <c r="N22" i="1" s="1"/>
  <c r="J21" i="1"/>
  <c r="L21" i="1" s="1"/>
  <c r="N21" i="1" s="1"/>
  <c r="J20" i="1"/>
  <c r="L20" i="1" s="1"/>
  <c r="N20" i="1" s="1"/>
  <c r="J19" i="1"/>
  <c r="L19" i="1" s="1"/>
  <c r="N19" i="1" s="1"/>
  <c r="J18" i="1"/>
  <c r="L18" i="1" s="1"/>
  <c r="N18" i="1" s="1"/>
  <c r="J17" i="1"/>
  <c r="L17" i="1" s="1"/>
  <c r="N17" i="1" s="1"/>
  <c r="J16" i="1"/>
  <c r="L16" i="1" s="1"/>
  <c r="N16" i="1" s="1"/>
  <c r="J15" i="1"/>
  <c r="L15" i="1" s="1"/>
  <c r="N15" i="1" s="1"/>
  <c r="J14" i="1"/>
  <c r="L14" i="1" s="1"/>
  <c r="N14" i="1" s="1"/>
  <c r="J13" i="1"/>
  <c r="L13" i="1" s="1"/>
  <c r="N13" i="1" s="1"/>
  <c r="A18" i="1" l="1"/>
  <c r="Q18" i="1"/>
  <c r="A19" i="1"/>
  <c r="Q19" i="1"/>
  <c r="A20" i="1"/>
  <c r="Q20" i="1"/>
  <c r="A21" i="1"/>
  <c r="Q21" i="1"/>
  <c r="A22" i="1"/>
  <c r="Q22" i="1"/>
  <c r="A23" i="1"/>
  <c r="Q23" i="1"/>
  <c r="A24" i="1"/>
  <c r="Q24" i="1"/>
  <c r="A17" i="1"/>
  <c r="Q17" i="1"/>
  <c r="A16" i="1"/>
  <c r="Q16" i="1"/>
  <c r="A15" i="1"/>
  <c r="Q15" i="1"/>
  <c r="A14" i="1"/>
  <c r="Q14" i="1"/>
  <c r="A13" i="1"/>
  <c r="Q13" i="1"/>
  <c r="J12" i="1"/>
  <c r="L12" i="1" s="1"/>
  <c r="N12" i="1" s="1"/>
  <c r="D26" i="1"/>
  <c r="F26" i="1" s="1"/>
  <c r="E26" i="1"/>
  <c r="K26" i="1"/>
  <c r="M26" i="1"/>
  <c r="J26" i="1" l="1"/>
  <c r="L26" i="1" l="1"/>
  <c r="N26" i="1"/>
</calcChain>
</file>

<file path=xl/sharedStrings.xml><?xml version="1.0" encoding="utf-8"?>
<sst xmlns="http://schemas.openxmlformats.org/spreadsheetml/2006/main" count="164" uniqueCount="102">
  <si>
    <t>CLASSROOM DEMAND ANALYSIS REPORT</t>
  </si>
  <si>
    <t>UW -</t>
  </si>
  <si>
    <t>[INSERT YOUR INSTITUTION'S NAME HERE]</t>
  </si>
  <si>
    <t>CLASSROOM USE</t>
  </si>
  <si>
    <t>ACADEMIC TERM:</t>
  </si>
  <si>
    <t>[INSERT FALL or SPRING 20## HERE]</t>
  </si>
  <si>
    <t>STANDARD</t>
  </si>
  <si>
    <t>DATE:</t>
  </si>
  <si>
    <t>[INSERT TODAY'S DATE HERE]</t>
  </si>
  <si>
    <t>:PERIODS/WEEK</t>
  </si>
  <si>
    <t>SECTION SIZE</t>
  </si>
  <si>
    <t>TOTAL SECTIONS</t>
  </si>
  <si>
    <t>TOTAL REQUIRED ROOM PERIODS</t>
  </si>
  <si>
    <t>RATIO OF ROOM PERIODS TO SECTIONS</t>
  </si>
  <si>
    <t>MAXIMUM ROOM CAPACITY</t>
  </si>
  <si>
    <t>AVERAGE &amp; STANDARD ROOM FILL RATE</t>
  </si>
  <si>
    <t>AVERAGE &amp; PLANNED ROOM FILL RATE</t>
  </si>
  <si>
    <t>TOTAL REQUIRED ROOMS</t>
  </si>
  <si>
    <t>NO. OF AVAILABLE ROOMS</t>
  </si>
  <si>
    <t>BALANCE</t>
  </si>
  <si>
    <t>PLANNED ADJUST</t>
  </si>
  <si>
    <t>ADJUSTED BALANCE</t>
  </si>
  <si>
    <t>COMMENTS AND NOTES</t>
  </si>
  <si>
    <t>-</t>
  </si>
  <si>
    <t>TOTALS</t>
  </si>
  <si>
    <t>NOTES:</t>
  </si>
  <si>
    <r>
      <t>SECTION SIZE =</t>
    </r>
    <r>
      <rPr>
        <sz val="9"/>
        <rFont val="Arial Narrow"/>
        <family val="2"/>
      </rPr>
      <t xml:space="preserve"> calculated field, range for number of students enrolled in a scheduled class section...minimum and maximum values in each capacity category are auto-calculated based on the "Average &amp; Planned Room Fill Rate" column values entered)</t>
    </r>
  </si>
  <si>
    <r>
      <t>TOTAL SECTIONS =</t>
    </r>
    <r>
      <rPr>
        <sz val="9"/>
        <rFont val="Arial Narrow"/>
        <family val="2"/>
      </rPr>
      <t xml:space="preserve"> data entry, total number of scheduled class sections in a particular section size range</t>
    </r>
  </si>
  <si>
    <r>
      <t>TOTAL REQUIRED ROOM PERIODS =</t>
    </r>
    <r>
      <rPr>
        <sz val="9"/>
        <rFont val="Arial Narrow"/>
        <family val="2"/>
      </rPr>
      <t xml:space="preserve"> data entry, total number of room periods scheduled for a particular section size range (1 credit = 1 room period)</t>
    </r>
  </si>
  <si>
    <r>
      <t xml:space="preserve">RATIO OF ROOM PERIODS TO SECTIONS = </t>
    </r>
    <r>
      <rPr>
        <sz val="9"/>
        <rFont val="Arial Narrow"/>
        <family val="2"/>
      </rPr>
      <t>calculated field, divides TOTAL REQUIRED ROOM PERIODS value by TOTAL SECTIONS value. Assuming the predominant course is 3 credits, this ratio should be close to 3.00. High concentrations of 1-2 credit or 4 credit courses will impact the overall ratio.</t>
    </r>
  </si>
  <si>
    <r>
      <t>MAXIMUM ROOM CAPACITY =</t>
    </r>
    <r>
      <rPr>
        <sz val="9"/>
        <rFont val="Arial Narrow"/>
        <family val="2"/>
      </rPr>
      <t xml:space="preserve"> fixed field...based on room ASF and furniture selection (movable tables &amp; chairs default to ~25 ASF/station, tablet arm chairs default to ~20 ASF/station, fixed seating and custom or specialty furniture selection should be accounted for accordingly)</t>
    </r>
  </si>
  <si>
    <r>
      <t>AVERAGE &amp; STANDARD ROOM FILL RATE =</t>
    </r>
    <r>
      <rPr>
        <sz val="9"/>
        <rFont val="Arial Narrow"/>
        <family val="2"/>
      </rPr>
      <t xml:space="preserve"> fixed field, UW System standard for percentage of seats filled</t>
    </r>
    <r>
      <rPr>
        <b/>
        <sz val="9"/>
        <rFont val="Arial Narrow"/>
        <family val="2"/>
      </rPr>
      <t xml:space="preserve"> </t>
    </r>
    <r>
      <rPr>
        <sz val="9"/>
        <rFont val="Arial Narrow"/>
        <family val="2"/>
      </rPr>
      <t>(illustrates the graduated fill rate approach from smallest rooms to largest rooms across the full array of classroom sizes and the flexibility for growth in each room capacity category)</t>
    </r>
  </si>
  <si>
    <r>
      <t>AVERAGE &amp; PLANNED ROOM FILL RATE =</t>
    </r>
    <r>
      <rPr>
        <sz val="9"/>
        <rFont val="Arial Narrow"/>
        <family val="2"/>
      </rPr>
      <t xml:space="preserve"> data entry (optional), Institution planned and applied percentage of seats filled (defaults to UW System standard, but field value/formula can be manually overwritten)</t>
    </r>
  </si>
  <si>
    <r>
      <t>TOTAL REQUIRED ROOMS =</t>
    </r>
    <r>
      <rPr>
        <sz val="9"/>
        <rFont val="Arial Narrow"/>
        <family val="2"/>
      </rPr>
      <t xml:space="preserve"> calculated field, TOTAL REQUIRED ROOM PERIODS / CLASSROOM USE STANDARD PERIODS PER WEEK</t>
    </r>
  </si>
  <si>
    <r>
      <t xml:space="preserve">NO. OF AVAILABLE ROOMS </t>
    </r>
    <r>
      <rPr>
        <sz val="9"/>
        <rFont val="Arial Narrow"/>
        <family val="2"/>
      </rPr>
      <t>= data entry, number of rooms available for scheduled class sections in a particular size range</t>
    </r>
  </si>
  <si>
    <r>
      <t>BALANCE =</t>
    </r>
    <r>
      <rPr>
        <sz val="9"/>
        <rFont val="Arial Narrow"/>
        <family val="2"/>
      </rPr>
      <t xml:space="preserve"> calculated field, NO. OF AVAILABLE ROOMS - TOTAL REQUIRED ROOMS</t>
    </r>
  </si>
  <si>
    <r>
      <t>PLANNED ADJUST =</t>
    </r>
    <r>
      <rPr>
        <sz val="9"/>
        <rFont val="Arial Narrow"/>
        <family val="2"/>
      </rPr>
      <t xml:space="preserve"> data entry, proposed adjustments to classroom sizes to accomodate class scheduling needs through planned projects funded through the capital and/or operational budgets</t>
    </r>
  </si>
  <si>
    <r>
      <t>ADJUSTED BALANCE =</t>
    </r>
    <r>
      <rPr>
        <sz val="9"/>
        <rFont val="Arial Narrow"/>
        <family val="2"/>
      </rPr>
      <t xml:space="preserve"> calculated field, BALANCE + PLANNED ADJUSTMENT</t>
    </r>
  </si>
  <si>
    <t>eliminates "B" classrooms in Old Main Hall permanently</t>
  </si>
  <si>
    <t>creates new "A" classrooms through Instructional Space Projects Program in Old Main Hall</t>
  </si>
  <si>
    <t>creates new "A" classrooms through New Academic Building project</t>
  </si>
  <si>
    <t>creates new "A" classroom through New Academic Building project</t>
  </si>
  <si>
    <t>EAU CLAIRE</t>
  </si>
  <si>
    <t>GREEN BAY</t>
  </si>
  <si>
    <t>LA CROSSE</t>
  </si>
  <si>
    <t>MILWAUKEE</t>
  </si>
  <si>
    <t>MADISON</t>
  </si>
  <si>
    <t>OSHKOSH</t>
  </si>
  <si>
    <t>PARKSIDE</t>
  </si>
  <si>
    <t>PLATTEVILLE</t>
  </si>
  <si>
    <t>RIVER FALLS</t>
  </si>
  <si>
    <t>STEVENS POINT</t>
  </si>
  <si>
    <t>STOUT</t>
  </si>
  <si>
    <t>SUPERIOR</t>
  </si>
  <si>
    <t>WHITEWATER</t>
  </si>
  <si>
    <t>SYSTEM</t>
  </si>
  <si>
    <t>SPRING 2021</t>
  </si>
  <si>
    <t>FALL 2021</t>
  </si>
  <si>
    <t>SPRING 2022</t>
  </si>
  <si>
    <t>FALL 2022</t>
  </si>
  <si>
    <t>SPRING 2023</t>
  </si>
  <si>
    <t>FALL 2023</t>
  </si>
  <si>
    <t>SPRING 2024</t>
  </si>
  <si>
    <t>FALL 2024</t>
  </si>
  <si>
    <t>SPRIN 2025</t>
  </si>
  <si>
    <t>FALL 2025</t>
  </si>
  <si>
    <t>SPRING 2026</t>
  </si>
  <si>
    <t>FALL 2026</t>
  </si>
  <si>
    <t>SPRING 2027</t>
  </si>
  <si>
    <t>FALL 2027</t>
  </si>
  <si>
    <t>SPRING 2028</t>
  </si>
  <si>
    <t>FALL 2028</t>
  </si>
  <si>
    <t>SPRING 2029</t>
  </si>
  <si>
    <t>FALL 2029</t>
  </si>
  <si>
    <t>SPRING 2030</t>
  </si>
  <si>
    <t>FALL 2030</t>
  </si>
  <si>
    <t>SPRING 2031</t>
  </si>
  <si>
    <t>FALL 2031</t>
  </si>
  <si>
    <t>SPRING 2032</t>
  </si>
  <si>
    <t>FALL 2032</t>
  </si>
  <si>
    <t>SPRING 2033</t>
  </si>
  <si>
    <t>FALL 2033</t>
  </si>
  <si>
    <t>SPRING 2034</t>
  </si>
  <si>
    <t>FALL 2034</t>
  </si>
  <si>
    <t>SPRING 2035</t>
  </si>
  <si>
    <t>FALL 2035</t>
  </si>
  <si>
    <t>SPRING 2036</t>
  </si>
  <si>
    <t>FALL 2036</t>
  </si>
  <si>
    <t>SPRING 2037</t>
  </si>
  <si>
    <t>FALL 2037</t>
  </si>
  <si>
    <t>SPRING 2038</t>
  </si>
  <si>
    <t>FALL 2038</t>
  </si>
  <si>
    <t>SPRING 2039</t>
  </si>
  <si>
    <t>FALL 2039</t>
  </si>
  <si>
    <t>SPRING 2040</t>
  </si>
  <si>
    <t>FALL 2040</t>
  </si>
  <si>
    <t>SPRING 2041</t>
  </si>
  <si>
    <t>FALL 2041</t>
  </si>
  <si>
    <t>MIN</t>
  </si>
  <si>
    <t>MAX</t>
  </si>
  <si>
    <t>MIN%</t>
  </si>
  <si>
    <t>MAX%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</si>
</sst>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_);[Red]\(#,##0.0\)"/>
    <numFmt numFmtId="165" formatCode="[$-409]mmmm\ d\,\ yyyy;@"/>
    <numFmt numFmtId="166" formatCode="00#"/>
    <numFmt numFmtId="167" formatCode="000#"/>
  </numFmts>
  <fonts count="16">
    <font>
      <sz val="9"/>
      <name val="Arial Narrow"/>
    </font>
    <font>
      <sz val="10"/>
      <name val="Swis721 BT"/>
    </font>
    <font>
      <sz val="12"/>
      <name val="Arial Narrow"/>
      <family val="2"/>
    </font>
    <font>
      <b/>
      <sz val="12"/>
      <name val="Arial Narrow"/>
      <family val="2"/>
    </font>
    <font>
      <b/>
      <u/>
      <sz val="10"/>
      <name val="Arial Narrow"/>
      <family val="2"/>
    </font>
    <font>
      <b/>
      <sz val="12"/>
      <color rgb="FFC00000"/>
      <name val="Arial Narrow"/>
      <family val="2"/>
    </font>
    <font>
      <sz val="12"/>
      <color rgb="FFC00000"/>
      <name val="Arial Narrow"/>
      <family val="2"/>
    </font>
    <font>
      <b/>
      <u/>
      <sz val="6"/>
      <name val="Arial Narrow"/>
      <family val="2"/>
    </font>
    <font>
      <sz val="6"/>
      <name val="Swis721 BT"/>
    </font>
    <font>
      <sz val="6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name val="Arial Narrow"/>
      <family val="2"/>
    </font>
    <font>
      <b/>
      <sz val="12"/>
      <color theme="0"/>
      <name val="Arial Narrow"/>
      <family val="2"/>
    </font>
    <font>
      <sz val="10"/>
      <name val="Arial Narrow"/>
      <family val="2"/>
    </font>
    <font>
      <u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</fills>
  <borders count="26">
    <border>
      <left/>
      <right/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2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left"/>
    </xf>
    <xf numFmtId="38" fontId="2" fillId="0" borderId="9" xfId="1" applyNumberFormat="1" applyFont="1" applyBorder="1"/>
    <xf numFmtId="38" fontId="2" fillId="0" borderId="1" xfId="1" applyNumberFormat="1" applyFont="1" applyBorder="1" applyAlignment="1">
      <alignment horizontal="center"/>
    </xf>
    <xf numFmtId="38" fontId="2" fillId="0" borderId="1" xfId="1" applyNumberFormat="1" applyFont="1" applyBorder="1"/>
    <xf numFmtId="38" fontId="2" fillId="0" borderId="10" xfId="1" applyNumberFormat="1" applyFont="1" applyBorder="1"/>
    <xf numFmtId="164" fontId="2" fillId="0" borderId="10" xfId="1" applyNumberFormat="1" applyFont="1" applyBorder="1"/>
    <xf numFmtId="38" fontId="3" fillId="2" borderId="2" xfId="1" applyNumberFormat="1" applyFont="1" applyFill="1" applyBorder="1"/>
    <xf numFmtId="38" fontId="3" fillId="0" borderId="2" xfId="1" applyNumberFormat="1" applyFont="1" applyBorder="1" applyAlignment="1">
      <alignment horizontal="right"/>
    </xf>
    <xf numFmtId="164" fontId="3" fillId="2" borderId="2" xfId="1" applyNumberFormat="1" applyFont="1" applyFill="1" applyBorder="1"/>
    <xf numFmtId="164" fontId="3" fillId="0" borderId="2" xfId="1" applyNumberFormat="1" applyFont="1" applyBorder="1"/>
    <xf numFmtId="0" fontId="4" fillId="0" borderId="0" xfId="1" applyFont="1"/>
    <xf numFmtId="0" fontId="5" fillId="0" borderId="2" xfId="1" applyFont="1" applyBorder="1" applyProtection="1">
      <protection locked="0"/>
    </xf>
    <xf numFmtId="38" fontId="6" fillId="0" borderId="1" xfId="1" applyNumberFormat="1" applyFont="1" applyBorder="1" applyProtection="1">
      <protection locked="0"/>
    </xf>
    <xf numFmtId="0" fontId="7" fillId="0" borderId="0" xfId="1" applyFont="1"/>
    <xf numFmtId="0" fontId="8" fillId="0" borderId="0" xfId="1" applyFont="1"/>
    <xf numFmtId="0" fontId="9" fillId="0" borderId="0" xfId="1" applyFont="1"/>
    <xf numFmtId="0" fontId="10" fillId="0" borderId="0" xfId="1" applyFont="1"/>
    <xf numFmtId="0" fontId="11" fillId="0" borderId="0" xfId="1" applyFont="1"/>
    <xf numFmtId="38" fontId="6" fillId="0" borderId="12" xfId="1" applyNumberFormat="1" applyFont="1" applyBorder="1" applyProtection="1">
      <protection locked="0"/>
    </xf>
    <xf numFmtId="38" fontId="2" fillId="0" borderId="12" xfId="1" applyNumberFormat="1" applyFont="1" applyBorder="1" applyAlignment="1">
      <alignment horizontal="center"/>
    </xf>
    <xf numFmtId="38" fontId="2" fillId="0" borderId="12" xfId="1" applyNumberFormat="1" applyFont="1" applyBorder="1"/>
    <xf numFmtId="9" fontId="2" fillId="0" borderId="1" xfId="2" applyFont="1" applyFill="1" applyBorder="1" applyAlignment="1" applyProtection="1">
      <alignment horizontal="center"/>
    </xf>
    <xf numFmtId="9" fontId="2" fillId="0" borderId="12" xfId="2" applyFont="1" applyFill="1" applyBorder="1" applyAlignment="1" applyProtection="1">
      <alignment horizontal="center"/>
    </xf>
    <xf numFmtId="49" fontId="2" fillId="0" borderId="9" xfId="1" applyNumberFormat="1" applyFont="1" applyBorder="1"/>
    <xf numFmtId="49" fontId="2" fillId="0" borderId="10" xfId="1" applyNumberFormat="1" applyFont="1" applyBorder="1"/>
    <xf numFmtId="49" fontId="3" fillId="2" borderId="2" xfId="1" applyNumberFormat="1" applyFont="1" applyFill="1" applyBorder="1"/>
    <xf numFmtId="0" fontId="2" fillId="0" borderId="9" xfId="1" applyFont="1" applyBorder="1"/>
    <xf numFmtId="0" fontId="2" fillId="0" borderId="10" xfId="1" applyFont="1" applyBorder="1"/>
    <xf numFmtId="0" fontId="2" fillId="0" borderId="17" xfId="1" applyFont="1" applyBorder="1"/>
    <xf numFmtId="0" fontId="2" fillId="0" borderId="18" xfId="1" applyFont="1" applyBorder="1"/>
    <xf numFmtId="3" fontId="2" fillId="0" borderId="20" xfId="1" applyNumberFormat="1" applyFont="1" applyBorder="1" applyAlignment="1">
      <alignment horizontal="center"/>
    </xf>
    <xf numFmtId="3" fontId="2" fillId="0" borderId="22" xfId="1" applyNumberFormat="1" applyFont="1" applyBorder="1" applyAlignment="1">
      <alignment horizontal="center"/>
    </xf>
    <xf numFmtId="0" fontId="2" fillId="0" borderId="23" xfId="1" applyFont="1" applyBorder="1"/>
    <xf numFmtId="0" fontId="2" fillId="0" borderId="24" xfId="1" applyFont="1" applyBorder="1"/>
    <xf numFmtId="9" fontId="6" fillId="0" borderId="1" xfId="2" applyFont="1" applyFill="1" applyBorder="1" applyAlignment="1" applyProtection="1">
      <alignment horizontal="center"/>
    </xf>
    <xf numFmtId="9" fontId="6" fillId="0" borderId="12" xfId="2" applyFont="1" applyFill="1" applyBorder="1" applyAlignment="1" applyProtection="1">
      <alignment horizontal="center"/>
    </xf>
    <xf numFmtId="166" fontId="2" fillId="0" borderId="19" xfId="1" applyNumberFormat="1" applyFont="1" applyBorder="1" applyAlignment="1">
      <alignment horizontal="center"/>
    </xf>
    <xf numFmtId="166" fontId="2" fillId="0" borderId="21" xfId="1" applyNumberFormat="1" applyFont="1" applyBorder="1" applyAlignment="1">
      <alignment horizontal="center"/>
    </xf>
    <xf numFmtId="166" fontId="2" fillId="0" borderId="1" xfId="1" applyNumberFormat="1" applyFont="1" applyBorder="1" applyAlignment="1">
      <alignment horizontal="center"/>
    </xf>
    <xf numFmtId="166" fontId="2" fillId="0" borderId="12" xfId="1" applyNumberFormat="1" applyFont="1" applyBorder="1" applyAlignment="1">
      <alignment horizontal="center"/>
    </xf>
    <xf numFmtId="167" fontId="2" fillId="0" borderId="19" xfId="1" applyNumberFormat="1" applyFont="1" applyBorder="1" applyAlignment="1">
      <alignment horizontal="center"/>
    </xf>
    <xf numFmtId="0" fontId="5" fillId="0" borderId="2" xfId="1" applyFont="1" applyBorder="1"/>
    <xf numFmtId="38" fontId="6" fillId="0" borderId="1" xfId="1" applyNumberFormat="1" applyFont="1" applyBorder="1"/>
    <xf numFmtId="49" fontId="6" fillId="0" borderId="1" xfId="1" applyNumberFormat="1" applyFont="1" applyBorder="1"/>
    <xf numFmtId="38" fontId="6" fillId="0" borderId="12" xfId="1" applyNumberFormat="1" applyFont="1" applyBorder="1"/>
    <xf numFmtId="49" fontId="6" fillId="0" borderId="12" xfId="1" applyNumberFormat="1" applyFont="1" applyBorder="1"/>
    <xf numFmtId="40" fontId="2" fillId="0" borderId="1" xfId="1" applyNumberFormat="1" applyFont="1" applyBorder="1"/>
    <xf numFmtId="40" fontId="2" fillId="0" borderId="12" xfId="1" applyNumberFormat="1" applyFont="1" applyBorder="1"/>
    <xf numFmtId="40" fontId="3" fillId="2" borderId="2" xfId="1" applyNumberFormat="1" applyFont="1" applyFill="1" applyBorder="1"/>
    <xf numFmtId="9" fontId="6" fillId="0" borderId="1" xfId="2" applyFont="1" applyFill="1" applyBorder="1" applyAlignment="1" applyProtection="1">
      <alignment horizontal="center"/>
      <protection locked="0"/>
    </xf>
    <xf numFmtId="9" fontId="6" fillId="0" borderId="12" xfId="2" applyFont="1" applyFill="1" applyBorder="1" applyAlignment="1" applyProtection="1">
      <alignment horizontal="center"/>
      <protection locked="0"/>
    </xf>
    <xf numFmtId="38" fontId="3" fillId="0" borderId="0" xfId="1" applyNumberFormat="1" applyFont="1" applyAlignment="1">
      <alignment horizontal="right"/>
    </xf>
    <xf numFmtId="38" fontId="2" fillId="0" borderId="25" xfId="1" applyNumberFormat="1" applyFont="1" applyBorder="1"/>
    <xf numFmtId="49" fontId="3" fillId="2" borderId="0" xfId="1" applyNumberFormat="1" applyFont="1" applyFill="1"/>
    <xf numFmtId="49" fontId="2" fillId="0" borderId="25" xfId="1" applyNumberFormat="1" applyFont="1" applyBorder="1"/>
    <xf numFmtId="0" fontId="14" fillId="0" borderId="0" xfId="1" applyFont="1"/>
    <xf numFmtId="0" fontId="15" fillId="0" borderId="0" xfId="1" applyFont="1" applyAlignment="1">
      <alignment horizontal="center"/>
    </xf>
    <xf numFmtId="1" fontId="14" fillId="0" borderId="0" xfId="1" applyNumberFormat="1" applyFont="1"/>
    <xf numFmtId="9" fontId="14" fillId="0" borderId="0" xfId="2" applyFont="1"/>
    <xf numFmtId="49" fontId="6" fillId="0" borderId="1" xfId="1" applyNumberFormat="1" applyFont="1" applyBorder="1" applyAlignment="1" applyProtection="1">
      <alignment wrapText="1"/>
      <protection locked="0"/>
    </xf>
    <xf numFmtId="49" fontId="6" fillId="0" borderId="12" xfId="1" applyNumberFormat="1" applyFont="1" applyBorder="1" applyAlignment="1" applyProtection="1">
      <alignment wrapText="1"/>
      <protection locked="0"/>
    </xf>
    <xf numFmtId="49" fontId="13" fillId="3" borderId="3" xfId="1" applyNumberFormat="1" applyFont="1" applyFill="1" applyBorder="1" applyAlignment="1">
      <alignment horizontal="center" vertical="center" wrapText="1"/>
    </xf>
    <xf numFmtId="49" fontId="13" fillId="3" borderId="5" xfId="1" applyNumberFormat="1" applyFont="1" applyFill="1" applyBorder="1" applyAlignment="1">
      <alignment horizontal="center" vertical="center" wrapText="1"/>
    </xf>
    <xf numFmtId="49" fontId="13" fillId="3" borderId="7" xfId="1" applyNumberFormat="1" applyFont="1" applyFill="1" applyBorder="1" applyAlignment="1">
      <alignment horizontal="center" vertical="center" wrapText="1"/>
    </xf>
    <xf numFmtId="49" fontId="13" fillId="3" borderId="13" xfId="1" applyNumberFormat="1" applyFont="1" applyFill="1" applyBorder="1" applyAlignment="1">
      <alignment horizontal="center" vertical="center" wrapText="1"/>
    </xf>
    <xf numFmtId="49" fontId="13" fillId="3" borderId="14" xfId="1" applyNumberFormat="1" applyFont="1" applyFill="1" applyBorder="1" applyAlignment="1">
      <alignment horizontal="center" vertical="center" wrapText="1"/>
    </xf>
    <xf numFmtId="49" fontId="13" fillId="3" borderId="4" xfId="1" applyNumberFormat="1" applyFont="1" applyFill="1" applyBorder="1" applyAlignment="1">
      <alignment horizontal="center" vertical="center" wrapText="1"/>
    </xf>
    <xf numFmtId="49" fontId="13" fillId="3" borderId="11" xfId="1" applyNumberFormat="1" applyFont="1" applyFill="1" applyBorder="1" applyAlignment="1">
      <alignment horizontal="center" vertical="center" wrapText="1"/>
    </xf>
    <xf numFmtId="49" fontId="13" fillId="3" borderId="0" xfId="1" applyNumberFormat="1" applyFont="1" applyFill="1" applyAlignment="1">
      <alignment horizontal="center" vertical="center" wrapText="1"/>
    </xf>
    <xf numFmtId="49" fontId="13" fillId="3" borderId="6" xfId="1" applyNumberFormat="1" applyFont="1" applyFill="1" applyBorder="1" applyAlignment="1">
      <alignment horizontal="center" vertical="center" wrapText="1"/>
    </xf>
    <xf numFmtId="49" fontId="13" fillId="3" borderId="15" xfId="1" applyNumberFormat="1" applyFont="1" applyFill="1" applyBorder="1" applyAlignment="1">
      <alignment horizontal="center" vertical="center" wrapText="1"/>
    </xf>
    <xf numFmtId="49" fontId="13" fillId="3" borderId="16" xfId="1" applyNumberFormat="1" applyFont="1" applyFill="1" applyBorder="1" applyAlignment="1">
      <alignment horizontal="center" vertical="center" wrapText="1"/>
    </xf>
    <xf numFmtId="49" fontId="13" fillId="3" borderId="8" xfId="1" applyNumberFormat="1" applyFont="1" applyFill="1" applyBorder="1" applyAlignment="1">
      <alignment horizontal="center" vertical="center" wrapText="1"/>
    </xf>
    <xf numFmtId="0" fontId="3" fillId="0" borderId="14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0" xfId="1" applyFont="1" applyAlignment="1">
      <alignment horizontal="right" indent="1"/>
    </xf>
    <xf numFmtId="0" fontId="3" fillId="0" borderId="0" xfId="1" applyFont="1" applyAlignment="1">
      <alignment horizontal="left"/>
    </xf>
    <xf numFmtId="0" fontId="3" fillId="0" borderId="11" xfId="1" applyFont="1" applyBorder="1" applyAlignment="1">
      <alignment horizontal="left" indent="1"/>
    </xf>
    <xf numFmtId="0" fontId="3" fillId="0" borderId="0" xfId="1" applyFont="1" applyAlignment="1">
      <alignment horizontal="left" indent="1"/>
    </xf>
    <xf numFmtId="165" fontId="5" fillId="0" borderId="0" xfId="1" applyNumberFormat="1" applyFont="1" applyAlignment="1" applyProtection="1">
      <alignment horizontal="left"/>
      <protection locked="0"/>
    </xf>
    <xf numFmtId="165" fontId="5" fillId="0" borderId="6" xfId="1" applyNumberFormat="1" applyFont="1" applyBorder="1" applyAlignment="1" applyProtection="1">
      <alignment horizontal="left"/>
      <protection locked="0"/>
    </xf>
    <xf numFmtId="0" fontId="5" fillId="0" borderId="0" xfId="1" applyFont="1" applyAlignment="1" applyProtection="1">
      <alignment horizontal="left"/>
      <protection locked="0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165" fontId="5" fillId="0" borderId="0" xfId="1" applyNumberFormat="1" applyFont="1" applyAlignment="1">
      <alignment horizontal="left"/>
    </xf>
    <xf numFmtId="165" fontId="5" fillId="0" borderId="6" xfId="1" applyNumberFormat="1" applyFont="1" applyBorder="1" applyAlignment="1">
      <alignment horizontal="left"/>
    </xf>
  </cellXfs>
  <cellStyles count="3">
    <cellStyle name="Normal" xfId="0" builtinId="0"/>
    <cellStyle name="Normal_UWPKS_CDAR2001.R2" xfId="1" xr:uid="{00000000-0005-0000-0000-000001000000}"/>
    <cellStyle name="Percent" xfId="2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/>
        </xdr:cNvSpPr>
      </xdr:nvSpPr>
      <xdr:spPr bwMode="auto">
        <a:xfrm>
          <a:off x="845820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/>
        </xdr:cNvSpPr>
      </xdr:nvSpPr>
      <xdr:spPr bwMode="auto">
        <a:xfrm>
          <a:off x="845820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84582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sng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SURPLUS:</a:t>
          </a:r>
          <a:r>
            <a:rPr lang="en-US" sz="800" b="0" i="0" u="none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 smallest classroom size ranges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84582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sng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DEFICIT:</a:t>
          </a:r>
          <a:r>
            <a:rPr lang="en-US" sz="800" b="0" i="0" u="none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 cannot be addressed within surplus classrooms due to size restrictions (ASF/user)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029" name="AutoShape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/>
        </xdr:cNvSpPr>
      </xdr:nvSpPr>
      <xdr:spPr bwMode="auto">
        <a:xfrm>
          <a:off x="845820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030" name="AutoShape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/>
        </xdr:cNvSpPr>
      </xdr:nvSpPr>
      <xdr:spPr bwMode="auto">
        <a:xfrm>
          <a:off x="845820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84582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sng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SURPLUS:</a:t>
          </a:r>
          <a:r>
            <a:rPr lang="en-US" sz="800" b="0" i="0" u="none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 addressed through space reallocations to alternate uses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84582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sng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DEFICIT:</a:t>
          </a:r>
          <a:r>
            <a:rPr lang="en-US" sz="800" b="0" i="0" u="none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 addressed through space reallocations to alternate uses, renovations, and new construction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033" name="AutoShape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/>
        </xdr:cNvSpPr>
      </xdr:nvSpPr>
      <xdr:spPr bwMode="auto">
        <a:xfrm>
          <a:off x="845820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034" name="Text Box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84582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sng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SURPLUS:</a:t>
          </a:r>
          <a:r>
            <a:rPr lang="en-US" sz="800" b="0" i="0" u="none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 ~1 classroom between two largest classroom size ranges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035" name="AutoShape 1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/>
        </xdr:cNvSpPr>
      </xdr:nvSpPr>
      <xdr:spPr bwMode="auto">
        <a:xfrm>
          <a:off x="845820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036" name="Text Box 1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84582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sng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SURPLUS:</a:t>
          </a:r>
          <a:r>
            <a:rPr lang="en-US" sz="800" b="0" i="0" u="none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 ~1 classroom between two largest classroom size ranges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037" name="AutoShape 1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/>
        </xdr:cNvSpPr>
      </xdr:nvSpPr>
      <xdr:spPr bwMode="auto">
        <a:xfrm>
          <a:off x="845820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038" name="AutoShape 14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/>
        </xdr:cNvSpPr>
      </xdr:nvSpPr>
      <xdr:spPr bwMode="auto">
        <a:xfrm>
          <a:off x="845820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039" name="Text Box 15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84582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sng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SURPLUS:</a:t>
          </a:r>
          <a:r>
            <a:rPr lang="en-US" sz="800" b="0" i="0" u="none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 smallest classroom size ranges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040" name="Text Box 16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84582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sng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DEFICIT:</a:t>
          </a:r>
          <a:r>
            <a:rPr lang="en-US" sz="800" b="0" i="0" u="none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 cannot be addressed within surplus classrooms due to size restrictions (ASF/user)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041" name="AutoShape 17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/>
        </xdr:cNvSpPr>
      </xdr:nvSpPr>
      <xdr:spPr bwMode="auto">
        <a:xfrm>
          <a:off x="845820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042" name="AutoShape 18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/>
        </xdr:cNvSpPr>
      </xdr:nvSpPr>
      <xdr:spPr bwMode="auto">
        <a:xfrm>
          <a:off x="845820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043" name="Text Box 19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84582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sng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SURPLUS:</a:t>
          </a:r>
          <a:r>
            <a:rPr lang="en-US" sz="800" b="0" i="0" u="none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 addressed through space reallocations to alternate uses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044" name="Text Box 20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84582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sng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DEFICIT:</a:t>
          </a:r>
          <a:r>
            <a:rPr lang="en-US" sz="800" b="0" i="0" u="none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 addressed through space reallocations to alternate uses, renovations, and new construction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045" name="AutoShape 2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/>
        </xdr:cNvSpPr>
      </xdr:nvSpPr>
      <xdr:spPr bwMode="auto">
        <a:xfrm>
          <a:off x="845820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046" name="Text Box 2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84582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sng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SURPLUS:</a:t>
          </a:r>
          <a:r>
            <a:rPr lang="en-US" sz="800" b="0" i="0" u="none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 ~1 classroom between two largest classroom size ranges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047" name="AutoShape 2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/>
        </xdr:cNvSpPr>
      </xdr:nvSpPr>
      <xdr:spPr bwMode="auto">
        <a:xfrm>
          <a:off x="845820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048" name="Text Box 24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84582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sng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SURPLUS:</a:t>
          </a:r>
          <a:r>
            <a:rPr lang="en-US" sz="800" b="0" i="0" u="none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 ~1 classroom between two largest classroom size ranges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049" name="AutoShape 25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>
          <a:spLocks/>
        </xdr:cNvSpPr>
      </xdr:nvSpPr>
      <xdr:spPr bwMode="auto">
        <a:xfrm>
          <a:off x="845820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050" name="AutoShape 26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>
          <a:spLocks/>
        </xdr:cNvSpPr>
      </xdr:nvSpPr>
      <xdr:spPr bwMode="auto">
        <a:xfrm>
          <a:off x="845820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051" name="Text Box 27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84582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sng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SURPLUS:</a:t>
          </a:r>
          <a:r>
            <a:rPr lang="en-US" sz="800" b="0" i="0" u="none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 smallest classroom size ranges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052" name="Text Box 28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84582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sng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DEFICIT:</a:t>
          </a:r>
          <a:r>
            <a:rPr lang="en-US" sz="800" b="0" i="0" u="none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 cannot be addressed within surplus classrooms due to size restrictions (ASF/user)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053" name="AutoShape 29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>
          <a:spLocks/>
        </xdr:cNvSpPr>
      </xdr:nvSpPr>
      <xdr:spPr bwMode="auto">
        <a:xfrm>
          <a:off x="845820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054" name="AutoShape 30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>
          <a:spLocks/>
        </xdr:cNvSpPr>
      </xdr:nvSpPr>
      <xdr:spPr bwMode="auto">
        <a:xfrm>
          <a:off x="845820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055" name="Text Box 31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84582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sng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SURPLUS:</a:t>
          </a:r>
          <a:r>
            <a:rPr lang="en-US" sz="800" b="0" i="0" u="none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 addressed through space reallocations to alternate uses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056" name="Text Box 3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84582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sng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DEFICIT:</a:t>
          </a:r>
          <a:r>
            <a:rPr lang="en-US" sz="800" b="0" i="0" u="none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 addressed through space reallocations to alternate uses, renovations, and new construction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057" name="AutoShape 33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>
          <a:spLocks/>
        </xdr:cNvSpPr>
      </xdr:nvSpPr>
      <xdr:spPr bwMode="auto">
        <a:xfrm>
          <a:off x="845820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058" name="Text Box 34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84582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sng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SURPLUS:</a:t>
          </a:r>
          <a:r>
            <a:rPr lang="en-US" sz="800" b="0" i="0" u="none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 ~1 classroom between two largest classroom size ranges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059" name="AutoShape 35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>
          <a:spLocks/>
        </xdr:cNvSpPr>
      </xdr:nvSpPr>
      <xdr:spPr bwMode="auto">
        <a:xfrm>
          <a:off x="845820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060" name="Text Box 36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84582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sng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SURPLUS:</a:t>
          </a:r>
          <a:r>
            <a:rPr lang="en-US" sz="800" b="0" i="0" u="none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 ~1 classroom between two largest classroom size ranges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61" name="AutoShape 37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62" name="AutoShape 38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14</xdr:col>
      <xdr:colOff>0</xdr:colOff>
      <xdr:row>10</xdr:row>
      <xdr:rowOff>139700</xdr:rowOff>
    </xdr:from>
    <xdr:to>
      <xdr:col>14</xdr:col>
      <xdr:colOff>0</xdr:colOff>
      <xdr:row>13</xdr:row>
      <xdr:rowOff>0</xdr:rowOff>
    </xdr:to>
    <xdr:sp macro="" textlink="">
      <xdr:nvSpPr>
        <xdr:cNvPr id="1067" name="Text Box 43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8458200" y="2044700"/>
          <a:ext cx="0" cy="431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>
          <a:noFill/>
        </a:ln>
        <a:effectLst/>
        <a:extLs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sng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SURPLUS:</a:t>
          </a:r>
          <a:r>
            <a:rPr lang="en-US" sz="800" b="0" i="0" u="none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 addressed through space reallocations to alternate uses</a:t>
          </a:r>
        </a:p>
      </xdr:txBody>
    </xdr:sp>
    <xdr:clientData/>
  </xdr:twoCellAnchor>
  <xdr:twoCellAnchor>
    <xdr:from>
      <xdr:col>14</xdr:col>
      <xdr:colOff>0</xdr:colOff>
      <xdr:row>13</xdr:row>
      <xdr:rowOff>12700</xdr:rowOff>
    </xdr:from>
    <xdr:to>
      <xdr:col>14</xdr:col>
      <xdr:colOff>0</xdr:colOff>
      <xdr:row>17</xdr:row>
      <xdr:rowOff>139700</xdr:rowOff>
    </xdr:to>
    <xdr:sp macro="" textlink="">
      <xdr:nvSpPr>
        <xdr:cNvPr id="1068" name="Text Box 44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8458200" y="2489200"/>
          <a:ext cx="0" cy="889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sng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DEFICIT:</a:t>
          </a:r>
          <a:r>
            <a:rPr lang="en-US" sz="800" b="0" i="0" u="none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 addressed through space reallocations to alternate uses, renovations, and new construction</a:t>
          </a:r>
        </a:p>
      </xdr:txBody>
    </xdr:sp>
    <xdr:clientData/>
  </xdr:twoCellAnchor>
  <xdr:twoCellAnchor>
    <xdr:from>
      <xdr:col>14</xdr:col>
      <xdr:colOff>0</xdr:colOff>
      <xdr:row>18</xdr:row>
      <xdr:rowOff>12700</xdr:rowOff>
    </xdr:from>
    <xdr:to>
      <xdr:col>14</xdr:col>
      <xdr:colOff>0</xdr:colOff>
      <xdr:row>24</xdr:row>
      <xdr:rowOff>139700</xdr:rowOff>
    </xdr:to>
    <xdr:sp macro="" textlink="">
      <xdr:nvSpPr>
        <xdr:cNvPr id="1071" name="Text Box 47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8458200" y="3441700"/>
          <a:ext cx="0" cy="508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sng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SURPLUS:</a:t>
          </a:r>
          <a:r>
            <a:rPr lang="en-US" sz="800" b="0" i="0" u="none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 ~1 classroom between two largest classroom size ranges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1085" name="Text Box 6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8458200" y="4191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>
          <a:noFill/>
        </a:ln>
        <a:effectLst/>
        <a:extLs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sng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SURPLUS:</a:t>
          </a:r>
          <a:r>
            <a:rPr lang="en-US" sz="800" b="0" i="0" u="none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 smallest classroom size ranges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1086" name="Text Box 6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8458200" y="4191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sng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DEFICIT:</a:t>
          </a:r>
          <a:r>
            <a:rPr lang="en-US" sz="800" b="0" i="0" u="none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 cannot be addressed within surplus classrooms due to size restrictions (ASF/user)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1088" name="Text Box 64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8458200" y="4191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sng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SURPLUS:</a:t>
          </a:r>
          <a:r>
            <a:rPr lang="en-US" sz="800" b="0" i="0" u="none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 ~1 classroom between two largest classroom size ranges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DCB326B8-7C74-8A41-A914-1D3460D7BA04}"/>
            </a:ext>
          </a:extLst>
        </xdr:cNvPr>
        <xdr:cNvSpPr>
          <a:spLocks/>
        </xdr:cNvSpPr>
      </xdr:nvSpPr>
      <xdr:spPr bwMode="auto">
        <a:xfrm>
          <a:off x="885190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E6CE7613-6C4C-8C4F-A41A-76256282D1CC}"/>
            </a:ext>
          </a:extLst>
        </xdr:cNvPr>
        <xdr:cNvSpPr>
          <a:spLocks/>
        </xdr:cNvSpPr>
      </xdr:nvSpPr>
      <xdr:spPr bwMode="auto">
        <a:xfrm>
          <a:off x="885190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45CCCFBC-3C3D-7B4D-92DE-0C8C1558EE33}"/>
            </a:ext>
          </a:extLst>
        </xdr:cNvPr>
        <xdr:cNvSpPr txBox="1">
          <a:spLocks noChangeArrowheads="1"/>
        </xdr:cNvSpPr>
      </xdr:nvSpPr>
      <xdr:spPr bwMode="auto">
        <a:xfrm>
          <a:off x="88519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sng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SURPLUS:</a:t>
          </a:r>
          <a:r>
            <a:rPr lang="en-US" sz="800" b="0" i="0" u="none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 smallest classroom size ranges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560378B3-5936-8643-B1CF-95B3FB1049D1}"/>
            </a:ext>
          </a:extLst>
        </xdr:cNvPr>
        <xdr:cNvSpPr txBox="1">
          <a:spLocks noChangeArrowheads="1"/>
        </xdr:cNvSpPr>
      </xdr:nvSpPr>
      <xdr:spPr bwMode="auto">
        <a:xfrm>
          <a:off x="88519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sng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DEFICIT:</a:t>
          </a:r>
          <a:r>
            <a:rPr lang="en-US" sz="800" b="0" i="0" u="none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 cannot be addressed within surplus classrooms due to size restrictions (ASF/user)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E2FDF6C5-8645-CB47-B29A-799AE0B5AECB}"/>
            </a:ext>
          </a:extLst>
        </xdr:cNvPr>
        <xdr:cNvSpPr>
          <a:spLocks/>
        </xdr:cNvSpPr>
      </xdr:nvSpPr>
      <xdr:spPr bwMode="auto">
        <a:xfrm>
          <a:off x="885190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781E4F42-BD03-5746-8D36-4DEE0AFE8B90}"/>
            </a:ext>
          </a:extLst>
        </xdr:cNvPr>
        <xdr:cNvSpPr>
          <a:spLocks/>
        </xdr:cNvSpPr>
      </xdr:nvSpPr>
      <xdr:spPr bwMode="auto">
        <a:xfrm>
          <a:off x="885190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6EBDC03-DFF3-114D-9758-448F8C5B81F1}"/>
            </a:ext>
          </a:extLst>
        </xdr:cNvPr>
        <xdr:cNvSpPr txBox="1">
          <a:spLocks noChangeArrowheads="1"/>
        </xdr:cNvSpPr>
      </xdr:nvSpPr>
      <xdr:spPr bwMode="auto">
        <a:xfrm>
          <a:off x="88519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sng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SURPLUS:</a:t>
          </a:r>
          <a:r>
            <a:rPr lang="en-US" sz="800" b="0" i="0" u="none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 addressed through space reallocations to alternate uses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31EA7004-7152-6347-8980-9318576D6369}"/>
            </a:ext>
          </a:extLst>
        </xdr:cNvPr>
        <xdr:cNvSpPr txBox="1">
          <a:spLocks noChangeArrowheads="1"/>
        </xdr:cNvSpPr>
      </xdr:nvSpPr>
      <xdr:spPr bwMode="auto">
        <a:xfrm>
          <a:off x="88519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sng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DEFICIT:</a:t>
          </a:r>
          <a:r>
            <a:rPr lang="en-US" sz="800" b="0" i="0" u="none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 addressed through space reallocations to alternate uses, renovations, and new construction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372134ED-42D8-244D-84EF-BD9210DF406D}"/>
            </a:ext>
          </a:extLst>
        </xdr:cNvPr>
        <xdr:cNvSpPr>
          <a:spLocks/>
        </xdr:cNvSpPr>
      </xdr:nvSpPr>
      <xdr:spPr bwMode="auto">
        <a:xfrm>
          <a:off x="885190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FAE659B-DC4E-C744-9D26-C02E5E4DD8EA}"/>
            </a:ext>
          </a:extLst>
        </xdr:cNvPr>
        <xdr:cNvSpPr txBox="1">
          <a:spLocks noChangeArrowheads="1"/>
        </xdr:cNvSpPr>
      </xdr:nvSpPr>
      <xdr:spPr bwMode="auto">
        <a:xfrm>
          <a:off x="88519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sng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SURPLUS:</a:t>
          </a:r>
          <a:r>
            <a:rPr lang="en-US" sz="800" b="0" i="0" u="none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 ~1 classroom between two largest classroom size ranges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2" name="AutoShape 11">
          <a:extLst>
            <a:ext uri="{FF2B5EF4-FFF2-40B4-BE49-F238E27FC236}">
              <a16:creationId xmlns:a16="http://schemas.microsoft.com/office/drawing/2014/main" id="{4C27E227-4F82-1B47-9107-8DEAAE43C132}"/>
            </a:ext>
          </a:extLst>
        </xdr:cNvPr>
        <xdr:cNvSpPr>
          <a:spLocks/>
        </xdr:cNvSpPr>
      </xdr:nvSpPr>
      <xdr:spPr bwMode="auto">
        <a:xfrm>
          <a:off x="885190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19BD840D-FB7E-C944-BB12-F9B25A252B47}"/>
            </a:ext>
          </a:extLst>
        </xdr:cNvPr>
        <xdr:cNvSpPr txBox="1">
          <a:spLocks noChangeArrowheads="1"/>
        </xdr:cNvSpPr>
      </xdr:nvSpPr>
      <xdr:spPr bwMode="auto">
        <a:xfrm>
          <a:off x="88519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sng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SURPLUS:</a:t>
          </a:r>
          <a:r>
            <a:rPr lang="en-US" sz="800" b="0" i="0" u="none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 ~1 classroom between two largest classroom size ranges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4" name="AutoShape 13">
          <a:extLst>
            <a:ext uri="{FF2B5EF4-FFF2-40B4-BE49-F238E27FC236}">
              <a16:creationId xmlns:a16="http://schemas.microsoft.com/office/drawing/2014/main" id="{5C316458-CFD5-7547-891D-315565031F2B}"/>
            </a:ext>
          </a:extLst>
        </xdr:cNvPr>
        <xdr:cNvSpPr>
          <a:spLocks/>
        </xdr:cNvSpPr>
      </xdr:nvSpPr>
      <xdr:spPr bwMode="auto">
        <a:xfrm>
          <a:off x="885190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5" name="AutoShape 14">
          <a:extLst>
            <a:ext uri="{FF2B5EF4-FFF2-40B4-BE49-F238E27FC236}">
              <a16:creationId xmlns:a16="http://schemas.microsoft.com/office/drawing/2014/main" id="{D18391DE-C18E-3345-AE7C-9BD41005F45E}"/>
            </a:ext>
          </a:extLst>
        </xdr:cNvPr>
        <xdr:cNvSpPr>
          <a:spLocks/>
        </xdr:cNvSpPr>
      </xdr:nvSpPr>
      <xdr:spPr bwMode="auto">
        <a:xfrm>
          <a:off x="885190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325CEE1D-22AB-4441-8E92-8EE6F0276FC4}"/>
            </a:ext>
          </a:extLst>
        </xdr:cNvPr>
        <xdr:cNvSpPr txBox="1">
          <a:spLocks noChangeArrowheads="1"/>
        </xdr:cNvSpPr>
      </xdr:nvSpPr>
      <xdr:spPr bwMode="auto">
        <a:xfrm>
          <a:off x="88519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sng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SURPLUS:</a:t>
          </a:r>
          <a:r>
            <a:rPr lang="en-US" sz="800" b="0" i="0" u="none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 smallest classroom size ranges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29E7C26A-78E0-624C-B88F-8ADAC77F3979}"/>
            </a:ext>
          </a:extLst>
        </xdr:cNvPr>
        <xdr:cNvSpPr txBox="1">
          <a:spLocks noChangeArrowheads="1"/>
        </xdr:cNvSpPr>
      </xdr:nvSpPr>
      <xdr:spPr bwMode="auto">
        <a:xfrm>
          <a:off x="88519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sng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DEFICIT:</a:t>
          </a:r>
          <a:r>
            <a:rPr lang="en-US" sz="800" b="0" i="0" u="none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 cannot be addressed within surplus classrooms due to size restrictions (ASF/user)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8" name="AutoShape 17">
          <a:extLst>
            <a:ext uri="{FF2B5EF4-FFF2-40B4-BE49-F238E27FC236}">
              <a16:creationId xmlns:a16="http://schemas.microsoft.com/office/drawing/2014/main" id="{6DF7806A-3EAA-0649-941B-353A5D326CCA}"/>
            </a:ext>
          </a:extLst>
        </xdr:cNvPr>
        <xdr:cNvSpPr>
          <a:spLocks/>
        </xdr:cNvSpPr>
      </xdr:nvSpPr>
      <xdr:spPr bwMode="auto">
        <a:xfrm>
          <a:off x="885190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9" name="AutoShape 18">
          <a:extLst>
            <a:ext uri="{FF2B5EF4-FFF2-40B4-BE49-F238E27FC236}">
              <a16:creationId xmlns:a16="http://schemas.microsoft.com/office/drawing/2014/main" id="{4866C9D9-6AB3-274B-B4E4-A4DADE385E6B}"/>
            </a:ext>
          </a:extLst>
        </xdr:cNvPr>
        <xdr:cNvSpPr>
          <a:spLocks/>
        </xdr:cNvSpPr>
      </xdr:nvSpPr>
      <xdr:spPr bwMode="auto">
        <a:xfrm>
          <a:off x="885190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458F3F5E-792A-5741-9EDA-84AAC2B3B9C3}"/>
            </a:ext>
          </a:extLst>
        </xdr:cNvPr>
        <xdr:cNvSpPr txBox="1">
          <a:spLocks noChangeArrowheads="1"/>
        </xdr:cNvSpPr>
      </xdr:nvSpPr>
      <xdr:spPr bwMode="auto">
        <a:xfrm>
          <a:off x="88519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sng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SURPLUS:</a:t>
          </a:r>
          <a:r>
            <a:rPr lang="en-US" sz="800" b="0" i="0" u="none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 addressed through space reallocations to alternate uses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B4B2FC0-BE1B-C148-B1F9-B34AB2E7CCF9}"/>
            </a:ext>
          </a:extLst>
        </xdr:cNvPr>
        <xdr:cNvSpPr txBox="1">
          <a:spLocks noChangeArrowheads="1"/>
        </xdr:cNvSpPr>
      </xdr:nvSpPr>
      <xdr:spPr bwMode="auto">
        <a:xfrm>
          <a:off x="88519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sng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DEFICIT:</a:t>
          </a:r>
          <a:r>
            <a:rPr lang="en-US" sz="800" b="0" i="0" u="none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 addressed through space reallocations to alternate uses, renovations, and new construction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2" name="AutoShape 21">
          <a:extLst>
            <a:ext uri="{FF2B5EF4-FFF2-40B4-BE49-F238E27FC236}">
              <a16:creationId xmlns:a16="http://schemas.microsoft.com/office/drawing/2014/main" id="{73F49B22-9ED7-8446-AAB5-A74E58C17DEC}"/>
            </a:ext>
          </a:extLst>
        </xdr:cNvPr>
        <xdr:cNvSpPr>
          <a:spLocks/>
        </xdr:cNvSpPr>
      </xdr:nvSpPr>
      <xdr:spPr bwMode="auto">
        <a:xfrm>
          <a:off x="885190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53381529-32AB-F746-8B8E-3EFDB8860EDE}"/>
            </a:ext>
          </a:extLst>
        </xdr:cNvPr>
        <xdr:cNvSpPr txBox="1">
          <a:spLocks noChangeArrowheads="1"/>
        </xdr:cNvSpPr>
      </xdr:nvSpPr>
      <xdr:spPr bwMode="auto">
        <a:xfrm>
          <a:off x="88519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sng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SURPLUS:</a:t>
          </a:r>
          <a:r>
            <a:rPr lang="en-US" sz="800" b="0" i="0" u="none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 ~1 classroom between two largest classroom size ranges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4" name="AutoShape 23">
          <a:extLst>
            <a:ext uri="{FF2B5EF4-FFF2-40B4-BE49-F238E27FC236}">
              <a16:creationId xmlns:a16="http://schemas.microsoft.com/office/drawing/2014/main" id="{F87629E2-ACBE-BF41-9C65-0F0C83B5E1F3}"/>
            </a:ext>
          </a:extLst>
        </xdr:cNvPr>
        <xdr:cNvSpPr>
          <a:spLocks/>
        </xdr:cNvSpPr>
      </xdr:nvSpPr>
      <xdr:spPr bwMode="auto">
        <a:xfrm>
          <a:off x="885190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F97F123E-0AA2-584B-A81C-47BF33190A16}"/>
            </a:ext>
          </a:extLst>
        </xdr:cNvPr>
        <xdr:cNvSpPr txBox="1">
          <a:spLocks noChangeArrowheads="1"/>
        </xdr:cNvSpPr>
      </xdr:nvSpPr>
      <xdr:spPr bwMode="auto">
        <a:xfrm>
          <a:off x="88519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sng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SURPLUS:</a:t>
          </a:r>
          <a:r>
            <a:rPr lang="en-US" sz="800" b="0" i="0" u="none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 ~1 classroom between two largest classroom size ranges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6" name="AutoShape 25">
          <a:extLst>
            <a:ext uri="{FF2B5EF4-FFF2-40B4-BE49-F238E27FC236}">
              <a16:creationId xmlns:a16="http://schemas.microsoft.com/office/drawing/2014/main" id="{E7DCF380-3D41-E144-A740-567D78D7EF35}"/>
            </a:ext>
          </a:extLst>
        </xdr:cNvPr>
        <xdr:cNvSpPr>
          <a:spLocks/>
        </xdr:cNvSpPr>
      </xdr:nvSpPr>
      <xdr:spPr bwMode="auto">
        <a:xfrm>
          <a:off x="885190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7" name="AutoShape 26">
          <a:extLst>
            <a:ext uri="{FF2B5EF4-FFF2-40B4-BE49-F238E27FC236}">
              <a16:creationId xmlns:a16="http://schemas.microsoft.com/office/drawing/2014/main" id="{828BAAD7-1DD2-704B-A4B8-B6609A51812D}"/>
            </a:ext>
          </a:extLst>
        </xdr:cNvPr>
        <xdr:cNvSpPr>
          <a:spLocks/>
        </xdr:cNvSpPr>
      </xdr:nvSpPr>
      <xdr:spPr bwMode="auto">
        <a:xfrm>
          <a:off x="885190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49515AAD-071F-7840-8C20-6EBE443CA89C}"/>
            </a:ext>
          </a:extLst>
        </xdr:cNvPr>
        <xdr:cNvSpPr txBox="1">
          <a:spLocks noChangeArrowheads="1"/>
        </xdr:cNvSpPr>
      </xdr:nvSpPr>
      <xdr:spPr bwMode="auto">
        <a:xfrm>
          <a:off x="88519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sng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SURPLUS:</a:t>
          </a:r>
          <a:r>
            <a:rPr lang="en-US" sz="800" b="0" i="0" u="none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 smallest classroom size ranges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31CB89B4-A6D8-1243-9BF3-F5F5804DF17A}"/>
            </a:ext>
          </a:extLst>
        </xdr:cNvPr>
        <xdr:cNvSpPr txBox="1">
          <a:spLocks noChangeArrowheads="1"/>
        </xdr:cNvSpPr>
      </xdr:nvSpPr>
      <xdr:spPr bwMode="auto">
        <a:xfrm>
          <a:off x="88519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sng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DEFICIT:</a:t>
          </a:r>
          <a:r>
            <a:rPr lang="en-US" sz="800" b="0" i="0" u="none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 cannot be addressed within surplus classrooms due to size restrictions (ASF/user)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30" name="AutoShape 29">
          <a:extLst>
            <a:ext uri="{FF2B5EF4-FFF2-40B4-BE49-F238E27FC236}">
              <a16:creationId xmlns:a16="http://schemas.microsoft.com/office/drawing/2014/main" id="{278030DF-8B39-6C49-948B-410EC53A7633}"/>
            </a:ext>
          </a:extLst>
        </xdr:cNvPr>
        <xdr:cNvSpPr>
          <a:spLocks/>
        </xdr:cNvSpPr>
      </xdr:nvSpPr>
      <xdr:spPr bwMode="auto">
        <a:xfrm>
          <a:off x="885190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31" name="AutoShape 30">
          <a:extLst>
            <a:ext uri="{FF2B5EF4-FFF2-40B4-BE49-F238E27FC236}">
              <a16:creationId xmlns:a16="http://schemas.microsoft.com/office/drawing/2014/main" id="{764CC143-E92E-7744-89DF-487BEC0C948F}"/>
            </a:ext>
          </a:extLst>
        </xdr:cNvPr>
        <xdr:cNvSpPr>
          <a:spLocks/>
        </xdr:cNvSpPr>
      </xdr:nvSpPr>
      <xdr:spPr bwMode="auto">
        <a:xfrm>
          <a:off x="885190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11B745A4-0204-5244-AEA6-AEE984CB9DC4}"/>
            </a:ext>
          </a:extLst>
        </xdr:cNvPr>
        <xdr:cNvSpPr txBox="1">
          <a:spLocks noChangeArrowheads="1"/>
        </xdr:cNvSpPr>
      </xdr:nvSpPr>
      <xdr:spPr bwMode="auto">
        <a:xfrm>
          <a:off x="88519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sng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SURPLUS:</a:t>
          </a:r>
          <a:r>
            <a:rPr lang="en-US" sz="800" b="0" i="0" u="none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 addressed through space reallocations to alternate uses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0AA34D36-F0B4-F448-9799-4D2895C3BA26}"/>
            </a:ext>
          </a:extLst>
        </xdr:cNvPr>
        <xdr:cNvSpPr txBox="1">
          <a:spLocks noChangeArrowheads="1"/>
        </xdr:cNvSpPr>
      </xdr:nvSpPr>
      <xdr:spPr bwMode="auto">
        <a:xfrm>
          <a:off x="88519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sng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DEFICIT:</a:t>
          </a:r>
          <a:r>
            <a:rPr lang="en-US" sz="800" b="0" i="0" u="none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 addressed through space reallocations to alternate uses, renovations, and new construction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34" name="AutoShape 33">
          <a:extLst>
            <a:ext uri="{FF2B5EF4-FFF2-40B4-BE49-F238E27FC236}">
              <a16:creationId xmlns:a16="http://schemas.microsoft.com/office/drawing/2014/main" id="{8E6D9CC8-EE7F-D54D-B4EF-5068C690EAA1}"/>
            </a:ext>
          </a:extLst>
        </xdr:cNvPr>
        <xdr:cNvSpPr>
          <a:spLocks/>
        </xdr:cNvSpPr>
      </xdr:nvSpPr>
      <xdr:spPr bwMode="auto">
        <a:xfrm>
          <a:off x="885190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1B2C7595-4AA8-1D49-8F05-3C4536BFF86A}"/>
            </a:ext>
          </a:extLst>
        </xdr:cNvPr>
        <xdr:cNvSpPr txBox="1">
          <a:spLocks noChangeArrowheads="1"/>
        </xdr:cNvSpPr>
      </xdr:nvSpPr>
      <xdr:spPr bwMode="auto">
        <a:xfrm>
          <a:off x="88519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sng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SURPLUS:</a:t>
          </a:r>
          <a:r>
            <a:rPr lang="en-US" sz="800" b="0" i="0" u="none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 ~1 classroom between two largest classroom size ranges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36" name="AutoShape 35">
          <a:extLst>
            <a:ext uri="{FF2B5EF4-FFF2-40B4-BE49-F238E27FC236}">
              <a16:creationId xmlns:a16="http://schemas.microsoft.com/office/drawing/2014/main" id="{F39648CC-62AC-664B-8FCA-3ECC341AE5C6}"/>
            </a:ext>
          </a:extLst>
        </xdr:cNvPr>
        <xdr:cNvSpPr>
          <a:spLocks/>
        </xdr:cNvSpPr>
      </xdr:nvSpPr>
      <xdr:spPr bwMode="auto">
        <a:xfrm>
          <a:off x="885190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825817C6-38CB-0647-8E45-259FA02F3F45}"/>
            </a:ext>
          </a:extLst>
        </xdr:cNvPr>
        <xdr:cNvSpPr txBox="1">
          <a:spLocks noChangeArrowheads="1"/>
        </xdr:cNvSpPr>
      </xdr:nvSpPr>
      <xdr:spPr bwMode="auto">
        <a:xfrm>
          <a:off x="88519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sng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SURPLUS:</a:t>
          </a:r>
          <a:r>
            <a:rPr lang="en-US" sz="800" b="0" i="0" u="none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 ~1 classroom between two largest classroom size ranges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8" name="AutoShape 37">
          <a:extLst>
            <a:ext uri="{FF2B5EF4-FFF2-40B4-BE49-F238E27FC236}">
              <a16:creationId xmlns:a16="http://schemas.microsoft.com/office/drawing/2014/main" id="{A1EFC288-B3F4-0444-8389-471BB1235857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9" name="AutoShape 38">
          <a:extLst>
            <a:ext uri="{FF2B5EF4-FFF2-40B4-BE49-F238E27FC236}">
              <a16:creationId xmlns:a16="http://schemas.microsoft.com/office/drawing/2014/main" id="{96ED348B-A8B9-4C47-916A-69782A1B5977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14</xdr:col>
      <xdr:colOff>0</xdr:colOff>
      <xdr:row>10</xdr:row>
      <xdr:rowOff>139700</xdr:rowOff>
    </xdr:from>
    <xdr:to>
      <xdr:col>14</xdr:col>
      <xdr:colOff>0</xdr:colOff>
      <xdr:row>13</xdr:row>
      <xdr:rowOff>0</xdr:rowOff>
    </xdr:to>
    <xdr:sp macro="" textlink="">
      <xdr:nvSpPr>
        <xdr:cNvPr id="40" name="Text Box 43">
          <a:extLst>
            <a:ext uri="{FF2B5EF4-FFF2-40B4-BE49-F238E27FC236}">
              <a16:creationId xmlns:a16="http://schemas.microsoft.com/office/drawing/2014/main" id="{265E668A-73B6-7C41-9468-00E88832D236}"/>
            </a:ext>
          </a:extLst>
        </xdr:cNvPr>
        <xdr:cNvSpPr txBox="1">
          <a:spLocks noChangeArrowheads="1"/>
        </xdr:cNvSpPr>
      </xdr:nvSpPr>
      <xdr:spPr bwMode="auto">
        <a:xfrm>
          <a:off x="8851900" y="2298700"/>
          <a:ext cx="0" cy="469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>
          <a:noFill/>
        </a:ln>
        <a:effectLst/>
        <a:extLs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sng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SURPLUS:</a:t>
          </a:r>
          <a:r>
            <a:rPr lang="en-US" sz="800" b="0" i="0" u="none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 addressed through space reallocations to alternate uses</a:t>
          </a:r>
        </a:p>
      </xdr:txBody>
    </xdr:sp>
    <xdr:clientData/>
  </xdr:twoCellAnchor>
  <xdr:twoCellAnchor>
    <xdr:from>
      <xdr:col>14</xdr:col>
      <xdr:colOff>0</xdr:colOff>
      <xdr:row>13</xdr:row>
      <xdr:rowOff>12700</xdr:rowOff>
    </xdr:from>
    <xdr:to>
      <xdr:col>14</xdr:col>
      <xdr:colOff>0</xdr:colOff>
      <xdr:row>17</xdr:row>
      <xdr:rowOff>139700</xdr:rowOff>
    </xdr:to>
    <xdr:sp macro="" textlink="">
      <xdr:nvSpPr>
        <xdr:cNvPr id="41" name="Text Box 44">
          <a:extLst>
            <a:ext uri="{FF2B5EF4-FFF2-40B4-BE49-F238E27FC236}">
              <a16:creationId xmlns:a16="http://schemas.microsoft.com/office/drawing/2014/main" id="{C03AD6A8-7CD5-BD4E-9B4A-E70BA205C4ED}"/>
            </a:ext>
          </a:extLst>
        </xdr:cNvPr>
        <xdr:cNvSpPr txBox="1">
          <a:spLocks noChangeArrowheads="1"/>
        </xdr:cNvSpPr>
      </xdr:nvSpPr>
      <xdr:spPr bwMode="auto">
        <a:xfrm>
          <a:off x="8851900" y="2781300"/>
          <a:ext cx="0" cy="939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sng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DEFICIT:</a:t>
          </a:r>
          <a:r>
            <a:rPr lang="en-US" sz="800" b="0" i="0" u="none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 addressed through space reallocations to alternate uses, renovations, and new construction</a:t>
          </a:r>
        </a:p>
      </xdr:txBody>
    </xdr:sp>
    <xdr:clientData/>
  </xdr:twoCellAnchor>
  <xdr:twoCellAnchor>
    <xdr:from>
      <xdr:col>14</xdr:col>
      <xdr:colOff>0</xdr:colOff>
      <xdr:row>18</xdr:row>
      <xdr:rowOff>12700</xdr:rowOff>
    </xdr:from>
    <xdr:to>
      <xdr:col>14</xdr:col>
      <xdr:colOff>0</xdr:colOff>
      <xdr:row>24</xdr:row>
      <xdr:rowOff>139700</xdr:rowOff>
    </xdr:to>
    <xdr:sp macro="" textlink="">
      <xdr:nvSpPr>
        <xdr:cNvPr id="42" name="Text Box 47">
          <a:extLst>
            <a:ext uri="{FF2B5EF4-FFF2-40B4-BE49-F238E27FC236}">
              <a16:creationId xmlns:a16="http://schemas.microsoft.com/office/drawing/2014/main" id="{9A7D4E3D-35F9-084B-93DB-0AB2FD736842}"/>
            </a:ext>
          </a:extLst>
        </xdr:cNvPr>
        <xdr:cNvSpPr txBox="1">
          <a:spLocks noChangeArrowheads="1"/>
        </xdr:cNvSpPr>
      </xdr:nvSpPr>
      <xdr:spPr bwMode="auto">
        <a:xfrm>
          <a:off x="8851900" y="3797300"/>
          <a:ext cx="0" cy="134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sng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SURPLUS:</a:t>
          </a:r>
          <a:r>
            <a:rPr lang="en-US" sz="800" b="0" i="0" u="none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 ~1 classroom between two largest classroom size ranges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43" name="Text Box 61">
          <a:extLst>
            <a:ext uri="{FF2B5EF4-FFF2-40B4-BE49-F238E27FC236}">
              <a16:creationId xmlns:a16="http://schemas.microsoft.com/office/drawing/2014/main" id="{37909B95-13B6-4B42-8075-7B45B2F96C61}"/>
            </a:ext>
          </a:extLst>
        </xdr:cNvPr>
        <xdr:cNvSpPr txBox="1">
          <a:spLocks noChangeArrowheads="1"/>
        </xdr:cNvSpPr>
      </xdr:nvSpPr>
      <xdr:spPr bwMode="auto">
        <a:xfrm>
          <a:off x="8851900" y="5410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>
          <a:noFill/>
        </a:ln>
        <a:effectLst/>
        <a:extLs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sng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SURPLUS:</a:t>
          </a:r>
          <a:r>
            <a:rPr lang="en-US" sz="800" b="0" i="0" u="none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 smallest classroom size ranges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44" name="Text Box 62">
          <a:extLst>
            <a:ext uri="{FF2B5EF4-FFF2-40B4-BE49-F238E27FC236}">
              <a16:creationId xmlns:a16="http://schemas.microsoft.com/office/drawing/2014/main" id="{E4EEECD6-8BFE-F24C-AB30-8B4F1C3AB01F}"/>
            </a:ext>
          </a:extLst>
        </xdr:cNvPr>
        <xdr:cNvSpPr txBox="1">
          <a:spLocks noChangeArrowheads="1"/>
        </xdr:cNvSpPr>
      </xdr:nvSpPr>
      <xdr:spPr bwMode="auto">
        <a:xfrm>
          <a:off x="8851900" y="5410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sng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DEFICIT:</a:t>
          </a:r>
          <a:r>
            <a:rPr lang="en-US" sz="800" b="0" i="0" u="none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 cannot be addressed within surplus classrooms due to size restrictions (ASF/user)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45" name="Text Box 64">
          <a:extLst>
            <a:ext uri="{FF2B5EF4-FFF2-40B4-BE49-F238E27FC236}">
              <a16:creationId xmlns:a16="http://schemas.microsoft.com/office/drawing/2014/main" id="{B2BACDD0-951D-2C47-B0AB-E3B98B3EF849}"/>
            </a:ext>
          </a:extLst>
        </xdr:cNvPr>
        <xdr:cNvSpPr txBox="1">
          <a:spLocks noChangeArrowheads="1"/>
        </xdr:cNvSpPr>
      </xdr:nvSpPr>
      <xdr:spPr bwMode="auto">
        <a:xfrm>
          <a:off x="8851900" y="5410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sng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SURPLUS:</a:t>
          </a:r>
          <a:r>
            <a:rPr lang="en-US" sz="800" b="0" i="0" u="none" strike="noStrike" baseline="0">
              <a:solidFill>
                <a:srgbClr val="000000"/>
              </a:solidFill>
              <a:latin typeface="Swis721 Cn BT"/>
              <a:ea typeface="Swis721 Cn BT"/>
              <a:cs typeface="Swis721 Cn BT"/>
            </a:rPr>
            <a:t> ~1 classroom between two largest classroom size ranges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wsystemadmin.sharepoint.com/CP&amp;B/PKS/UWPKS_SpaceMgmtTab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PT Tab"/>
      <sheetName val="UWPKS Tabs"/>
      <sheetName val="UWPKS Acad Tabs"/>
      <sheetName val="UWPKS Admin Tabs"/>
      <sheetName val="ART Tab"/>
      <sheetName val="BIOSCI Tab"/>
      <sheetName val="BUS Tab"/>
      <sheetName val="CHEM Tab"/>
      <sheetName val="COMM Tab"/>
      <sheetName val="CSCI Tab"/>
      <sheetName val="DRAMA Tab"/>
      <sheetName val="ENGIN Tab"/>
      <sheetName val="GEOG Tab"/>
      <sheetName val="GEOL Tab"/>
      <sheetName val="MLANG Tab"/>
      <sheetName val="MUSIC Tab"/>
      <sheetName val="NURSE Tab"/>
      <sheetName val="PHYS Tab"/>
      <sheetName val="PRGCTR Tab"/>
      <sheetName val="PSYCH Tab"/>
      <sheetName val="SB&amp;TC Tab"/>
      <sheetName val="SOC-ANT Tab"/>
      <sheetName val="TEDU Tab"/>
      <sheetName val="ADMISS Tab"/>
      <sheetName val="ADVISE Tab"/>
      <sheetName val="ENRL MGMT CENT Tab"/>
      <sheetName val="INFOSERV Tab"/>
      <sheetName val="ISACAD Tab"/>
      <sheetName val="ISADMIN Tab"/>
      <sheetName val="LIBRARY Tab"/>
      <sheetName val="OMSA Tab"/>
      <sheetName val="SH&amp;C Tab"/>
      <sheetName val="UPPS Tab"/>
      <sheetName val="SA-SL-SU Tab"/>
      <sheetName val="PR Space Tab"/>
      <sheetName val="PR Space Tab 2005"/>
      <sheetName val="SASL T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2"/>
  <sheetViews>
    <sheetView showGridLines="0" tabSelected="1" zoomScaleNormal="100" workbookViewId="0">
      <selection activeCell="E2" sqref="E2:K2"/>
    </sheetView>
  </sheetViews>
  <sheetFormatPr baseColWidth="10" defaultColWidth="11.25" defaultRowHeight="13" outlineLevelCol="1"/>
  <cols>
    <col min="1" max="1" width="5.75" style="1" customWidth="1"/>
    <col min="2" max="2" width="3.75" style="1" customWidth="1"/>
    <col min="3" max="3" width="5.75" style="1" customWidth="1"/>
    <col min="4" max="6" width="14.75" style="1" customWidth="1"/>
    <col min="7" max="7" width="15.25" style="1" customWidth="1"/>
    <col min="8" max="9" width="19.75" style="1" customWidth="1"/>
    <col min="10" max="10" width="14.75" style="1" customWidth="1"/>
    <col min="11" max="11" width="16.25" style="1" customWidth="1"/>
    <col min="12" max="12" width="14" style="1" customWidth="1"/>
    <col min="13" max="13" width="14.25" style="1" customWidth="1"/>
    <col min="14" max="14" width="15.5" style="1" customWidth="1"/>
    <col min="15" max="15" width="105.75" style="1" customWidth="1"/>
    <col min="16" max="16" width="11.25" style="1"/>
    <col min="17" max="20" width="11.25" style="1" hidden="1" customWidth="1" outlineLevel="1"/>
    <col min="21" max="21" width="11.25" style="1" collapsed="1"/>
    <col min="22" max="16384" width="11.25" style="1"/>
  </cols>
  <sheetData>
    <row r="1" spans="1:20" ht="16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20" ht="16">
      <c r="A2" s="78" t="s">
        <v>1</v>
      </c>
      <c r="B2" s="78"/>
      <c r="C2" s="78"/>
      <c r="D2" s="78"/>
      <c r="E2" s="84" t="s">
        <v>2</v>
      </c>
      <c r="F2" s="84"/>
      <c r="G2" s="84"/>
      <c r="H2" s="84"/>
      <c r="I2" s="84"/>
      <c r="J2" s="84"/>
      <c r="K2" s="84"/>
      <c r="L2" s="3"/>
      <c r="M2" s="85" t="s">
        <v>3</v>
      </c>
      <c r="N2" s="85"/>
    </row>
    <row r="3" spans="1:20" ht="16">
      <c r="A3" s="78" t="s">
        <v>4</v>
      </c>
      <c r="B3" s="78"/>
      <c r="C3" s="78"/>
      <c r="D3" s="78"/>
      <c r="E3" s="84" t="s">
        <v>5</v>
      </c>
      <c r="F3" s="84"/>
      <c r="G3" s="84"/>
      <c r="H3" s="84"/>
      <c r="I3" s="84"/>
      <c r="J3" s="84"/>
      <c r="K3" s="84"/>
      <c r="L3" s="3"/>
      <c r="M3" s="85" t="s">
        <v>6</v>
      </c>
      <c r="N3" s="85"/>
    </row>
    <row r="4" spans="1:20" ht="16">
      <c r="A4" s="78" t="s">
        <v>7</v>
      </c>
      <c r="B4" s="78"/>
      <c r="C4" s="78"/>
      <c r="D4" s="78"/>
      <c r="E4" s="82" t="s">
        <v>8</v>
      </c>
      <c r="F4" s="82"/>
      <c r="G4" s="82"/>
      <c r="H4" s="82"/>
      <c r="I4" s="82"/>
      <c r="J4" s="82"/>
      <c r="K4" s="83"/>
      <c r="L4" s="14">
        <v>40</v>
      </c>
      <c r="M4" s="80" t="s">
        <v>9</v>
      </c>
      <c r="N4" s="81"/>
    </row>
    <row r="5" spans="1:20" s="17" customFormat="1" ht="10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20" ht="16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20" ht="20" customHeight="1">
      <c r="A7" s="67" t="s">
        <v>10</v>
      </c>
      <c r="B7" s="68"/>
      <c r="C7" s="69"/>
      <c r="D7" s="64" t="s">
        <v>11</v>
      </c>
      <c r="E7" s="64" t="s">
        <v>12</v>
      </c>
      <c r="F7" s="64" t="s">
        <v>13</v>
      </c>
      <c r="G7" s="64" t="s">
        <v>14</v>
      </c>
      <c r="H7" s="64" t="s">
        <v>15</v>
      </c>
      <c r="I7" s="64" t="s">
        <v>16</v>
      </c>
      <c r="J7" s="64" t="s">
        <v>17</v>
      </c>
      <c r="K7" s="64" t="s">
        <v>18</v>
      </c>
      <c r="L7" s="64" t="s">
        <v>19</v>
      </c>
      <c r="M7" s="64" t="s">
        <v>20</v>
      </c>
      <c r="N7" s="64" t="s">
        <v>21</v>
      </c>
      <c r="O7" s="64" t="s">
        <v>22</v>
      </c>
    </row>
    <row r="8" spans="1:20" ht="20" customHeight="1">
      <c r="A8" s="70"/>
      <c r="B8" s="71"/>
      <c r="C8" s="72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</row>
    <row r="9" spans="1:20" ht="20" customHeight="1">
      <c r="A9" s="70"/>
      <c r="B9" s="71"/>
      <c r="C9" s="72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</row>
    <row r="10" spans="1:20" ht="20" customHeight="1">
      <c r="A10" s="73"/>
      <c r="B10" s="74"/>
      <c r="C10" s="75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</row>
    <row r="11" spans="1:20" ht="16">
      <c r="A11" s="31"/>
      <c r="B11" s="32"/>
      <c r="C11" s="29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26"/>
      <c r="Q11" s="59" t="s">
        <v>98</v>
      </c>
      <c r="R11" s="59" t="s">
        <v>99</v>
      </c>
      <c r="S11" s="59" t="s">
        <v>100</v>
      </c>
      <c r="T11" s="59" t="s">
        <v>101</v>
      </c>
    </row>
    <row r="12" spans="1:20" ht="16">
      <c r="A12" s="39">
        <v>1</v>
      </c>
      <c r="B12" s="33" t="s">
        <v>23</v>
      </c>
      <c r="C12" s="41">
        <f>($G12*$I12)</f>
        <v>13.4</v>
      </c>
      <c r="D12" s="15">
        <v>0</v>
      </c>
      <c r="E12" s="15">
        <v>0</v>
      </c>
      <c r="F12" s="49">
        <f>IF($D12=0,0,($E12/$D12))</f>
        <v>0</v>
      </c>
      <c r="G12" s="5">
        <v>20</v>
      </c>
      <c r="H12" s="24">
        <v>0.67</v>
      </c>
      <c r="I12" s="52">
        <v>0.67</v>
      </c>
      <c r="J12" s="6">
        <f>(ROUNDUP(($E12/$L$4),0))</f>
        <v>0</v>
      </c>
      <c r="K12" s="15">
        <v>0</v>
      </c>
      <c r="L12" s="6">
        <f>($K12-$J12)</f>
        <v>0</v>
      </c>
      <c r="M12" s="15">
        <v>0</v>
      </c>
      <c r="N12" s="6">
        <f>SUM($L12:$M12)</f>
        <v>0</v>
      </c>
      <c r="O12" s="62"/>
      <c r="Q12" s="60">
        <v>10</v>
      </c>
      <c r="R12" s="58">
        <v>20</v>
      </c>
      <c r="S12" s="61">
        <f>($Q12/$G12)</f>
        <v>0.5</v>
      </c>
      <c r="T12" s="61">
        <f>($R12/$G12)</f>
        <v>1</v>
      </c>
    </row>
    <row r="13" spans="1:20" ht="16">
      <c r="A13" s="39">
        <f>($C12+1)</f>
        <v>14.4</v>
      </c>
      <c r="B13" s="33" t="s">
        <v>23</v>
      </c>
      <c r="C13" s="41">
        <f t="shared" ref="C13:C23" si="0">($G13*$I13)</f>
        <v>26.8</v>
      </c>
      <c r="D13" s="15">
        <v>0</v>
      </c>
      <c r="E13" s="15">
        <v>0</v>
      </c>
      <c r="F13" s="49">
        <f t="shared" ref="F13:F24" si="1">IF($D13=0,0,($E13/$D13))</f>
        <v>0</v>
      </c>
      <c r="G13" s="5">
        <v>40</v>
      </c>
      <c r="H13" s="24">
        <v>0.67</v>
      </c>
      <c r="I13" s="52">
        <v>0.67</v>
      </c>
      <c r="J13" s="6">
        <f t="shared" ref="J13:J24" si="2">(ROUNDUP(($E13/$L$4),0))</f>
        <v>0</v>
      </c>
      <c r="K13" s="15">
        <v>0</v>
      </c>
      <c r="L13" s="6">
        <f t="shared" ref="L13:L24" si="3">($K13-$J13)</f>
        <v>0</v>
      </c>
      <c r="M13" s="15">
        <v>0</v>
      </c>
      <c r="N13" s="6">
        <f t="shared" ref="N13:N24" si="4">SUM($L13:$M13)</f>
        <v>0</v>
      </c>
      <c r="O13" s="62"/>
      <c r="Q13" s="60">
        <f>($C12+1)</f>
        <v>14.4</v>
      </c>
      <c r="R13" s="58">
        <v>40</v>
      </c>
      <c r="S13" s="61">
        <v>0.5</v>
      </c>
      <c r="T13" s="61">
        <f t="shared" ref="T13:T24" si="5">($R13/$G13)</f>
        <v>1</v>
      </c>
    </row>
    <row r="14" spans="1:20" ht="16">
      <c r="A14" s="39">
        <f t="shared" ref="A14:A24" si="6">($C13+1)</f>
        <v>27.8</v>
      </c>
      <c r="B14" s="33" t="s">
        <v>23</v>
      </c>
      <c r="C14" s="41">
        <f t="shared" si="0"/>
        <v>42</v>
      </c>
      <c r="D14" s="15">
        <v>0</v>
      </c>
      <c r="E14" s="15">
        <v>0</v>
      </c>
      <c r="F14" s="49">
        <f t="shared" si="1"/>
        <v>0</v>
      </c>
      <c r="G14" s="5">
        <v>60</v>
      </c>
      <c r="H14" s="24">
        <v>0.7</v>
      </c>
      <c r="I14" s="52">
        <v>0.7</v>
      </c>
      <c r="J14" s="6">
        <f t="shared" si="2"/>
        <v>0</v>
      </c>
      <c r="K14" s="15">
        <v>0</v>
      </c>
      <c r="L14" s="6">
        <f t="shared" si="3"/>
        <v>0</v>
      </c>
      <c r="M14" s="15">
        <v>0</v>
      </c>
      <c r="N14" s="6">
        <f t="shared" si="4"/>
        <v>0</v>
      </c>
      <c r="O14" s="62"/>
      <c r="Q14" s="60">
        <f t="shared" ref="Q14:Q24" si="7">($C13+1)</f>
        <v>27.8</v>
      </c>
      <c r="R14" s="58">
        <v>60</v>
      </c>
      <c r="S14" s="61">
        <v>0.5</v>
      </c>
      <c r="T14" s="61">
        <f t="shared" si="5"/>
        <v>1</v>
      </c>
    </row>
    <row r="15" spans="1:20" ht="16">
      <c r="A15" s="39">
        <f t="shared" si="6"/>
        <v>43</v>
      </c>
      <c r="B15" s="33" t="s">
        <v>23</v>
      </c>
      <c r="C15" s="41">
        <f t="shared" si="0"/>
        <v>56</v>
      </c>
      <c r="D15" s="15">
        <v>0</v>
      </c>
      <c r="E15" s="15">
        <v>0</v>
      </c>
      <c r="F15" s="49">
        <f t="shared" si="1"/>
        <v>0</v>
      </c>
      <c r="G15" s="5">
        <v>80</v>
      </c>
      <c r="H15" s="24">
        <v>0.7</v>
      </c>
      <c r="I15" s="52">
        <v>0.7</v>
      </c>
      <c r="J15" s="6">
        <f t="shared" si="2"/>
        <v>0</v>
      </c>
      <c r="K15" s="15">
        <v>0</v>
      </c>
      <c r="L15" s="6">
        <f t="shared" si="3"/>
        <v>0</v>
      </c>
      <c r="M15" s="15">
        <v>0</v>
      </c>
      <c r="N15" s="6">
        <f t="shared" si="4"/>
        <v>0</v>
      </c>
      <c r="O15" s="62"/>
      <c r="Q15" s="60">
        <f t="shared" si="7"/>
        <v>43</v>
      </c>
      <c r="R15" s="58">
        <v>80</v>
      </c>
      <c r="S15" s="61">
        <v>0.5</v>
      </c>
      <c r="T15" s="61">
        <f t="shared" si="5"/>
        <v>1</v>
      </c>
    </row>
    <row r="16" spans="1:20" ht="16">
      <c r="A16" s="39">
        <f t="shared" si="6"/>
        <v>57</v>
      </c>
      <c r="B16" s="33" t="s">
        <v>23</v>
      </c>
      <c r="C16" s="41">
        <f t="shared" si="0"/>
        <v>75</v>
      </c>
      <c r="D16" s="15">
        <v>0</v>
      </c>
      <c r="E16" s="15">
        <v>0</v>
      </c>
      <c r="F16" s="49">
        <f t="shared" si="1"/>
        <v>0</v>
      </c>
      <c r="G16" s="5">
        <v>100</v>
      </c>
      <c r="H16" s="24">
        <v>0.75</v>
      </c>
      <c r="I16" s="52">
        <v>0.75</v>
      </c>
      <c r="J16" s="6">
        <f t="shared" si="2"/>
        <v>0</v>
      </c>
      <c r="K16" s="15">
        <v>0</v>
      </c>
      <c r="L16" s="6">
        <f t="shared" si="3"/>
        <v>0</v>
      </c>
      <c r="M16" s="15">
        <v>0</v>
      </c>
      <c r="N16" s="6">
        <f t="shared" si="4"/>
        <v>0</v>
      </c>
      <c r="O16" s="62"/>
      <c r="Q16" s="60">
        <f t="shared" si="7"/>
        <v>57</v>
      </c>
      <c r="R16" s="58">
        <v>100</v>
      </c>
      <c r="S16" s="61">
        <v>0.5</v>
      </c>
      <c r="T16" s="61">
        <f t="shared" si="5"/>
        <v>1</v>
      </c>
    </row>
    <row r="17" spans="1:20" ht="16">
      <c r="A17" s="39">
        <f t="shared" si="6"/>
        <v>76</v>
      </c>
      <c r="B17" s="33" t="s">
        <v>23</v>
      </c>
      <c r="C17" s="41">
        <f t="shared" si="0"/>
        <v>112.5</v>
      </c>
      <c r="D17" s="15">
        <v>0</v>
      </c>
      <c r="E17" s="15">
        <v>0</v>
      </c>
      <c r="F17" s="49">
        <f t="shared" si="1"/>
        <v>0</v>
      </c>
      <c r="G17" s="5">
        <v>150</v>
      </c>
      <c r="H17" s="24">
        <v>0.75</v>
      </c>
      <c r="I17" s="52">
        <v>0.75</v>
      </c>
      <c r="J17" s="6">
        <f t="shared" si="2"/>
        <v>0</v>
      </c>
      <c r="K17" s="15">
        <v>0</v>
      </c>
      <c r="L17" s="6">
        <f t="shared" si="3"/>
        <v>0</v>
      </c>
      <c r="M17" s="15">
        <v>0</v>
      </c>
      <c r="N17" s="6">
        <f t="shared" si="4"/>
        <v>0</v>
      </c>
      <c r="O17" s="62"/>
      <c r="Q17" s="60">
        <f t="shared" si="7"/>
        <v>76</v>
      </c>
      <c r="R17" s="58">
        <v>150</v>
      </c>
      <c r="S17" s="61">
        <v>0.5</v>
      </c>
      <c r="T17" s="61">
        <f t="shared" si="5"/>
        <v>1</v>
      </c>
    </row>
    <row r="18" spans="1:20" ht="16">
      <c r="A18" s="39">
        <f t="shared" si="6"/>
        <v>113.5</v>
      </c>
      <c r="B18" s="33" t="s">
        <v>23</v>
      </c>
      <c r="C18" s="41">
        <f t="shared" si="0"/>
        <v>160</v>
      </c>
      <c r="D18" s="15">
        <v>0</v>
      </c>
      <c r="E18" s="15">
        <v>0</v>
      </c>
      <c r="F18" s="49">
        <f t="shared" si="1"/>
        <v>0</v>
      </c>
      <c r="G18" s="5">
        <v>200</v>
      </c>
      <c r="H18" s="24">
        <v>0.8</v>
      </c>
      <c r="I18" s="52">
        <v>0.8</v>
      </c>
      <c r="J18" s="6">
        <f t="shared" si="2"/>
        <v>0</v>
      </c>
      <c r="K18" s="15">
        <v>0</v>
      </c>
      <c r="L18" s="6">
        <f t="shared" si="3"/>
        <v>0</v>
      </c>
      <c r="M18" s="15">
        <v>0</v>
      </c>
      <c r="N18" s="6">
        <f t="shared" si="4"/>
        <v>0</v>
      </c>
      <c r="O18" s="62"/>
      <c r="Q18" s="60">
        <f t="shared" si="7"/>
        <v>113.5</v>
      </c>
      <c r="R18" s="58">
        <v>200</v>
      </c>
      <c r="S18" s="61">
        <v>0.5</v>
      </c>
      <c r="T18" s="61">
        <f t="shared" si="5"/>
        <v>1</v>
      </c>
    </row>
    <row r="19" spans="1:20" ht="16">
      <c r="A19" s="39">
        <f t="shared" si="6"/>
        <v>161</v>
      </c>
      <c r="B19" s="33" t="s">
        <v>23</v>
      </c>
      <c r="C19" s="41">
        <f t="shared" si="0"/>
        <v>200</v>
      </c>
      <c r="D19" s="15">
        <v>0</v>
      </c>
      <c r="E19" s="15">
        <v>0</v>
      </c>
      <c r="F19" s="49">
        <f t="shared" si="1"/>
        <v>0</v>
      </c>
      <c r="G19" s="5">
        <v>250</v>
      </c>
      <c r="H19" s="24">
        <v>0.8</v>
      </c>
      <c r="I19" s="52">
        <v>0.8</v>
      </c>
      <c r="J19" s="6">
        <f t="shared" si="2"/>
        <v>0</v>
      </c>
      <c r="K19" s="15">
        <v>0</v>
      </c>
      <c r="L19" s="6">
        <f t="shared" si="3"/>
        <v>0</v>
      </c>
      <c r="M19" s="15">
        <v>0</v>
      </c>
      <c r="N19" s="6">
        <f t="shared" si="4"/>
        <v>0</v>
      </c>
      <c r="O19" s="62"/>
      <c r="Q19" s="60">
        <f t="shared" si="7"/>
        <v>161</v>
      </c>
      <c r="R19" s="58">
        <v>250</v>
      </c>
      <c r="S19" s="61">
        <v>0.5</v>
      </c>
      <c r="T19" s="61">
        <f t="shared" si="5"/>
        <v>1</v>
      </c>
    </row>
    <row r="20" spans="1:20" ht="16">
      <c r="A20" s="39">
        <f t="shared" si="6"/>
        <v>201</v>
      </c>
      <c r="B20" s="33" t="s">
        <v>23</v>
      </c>
      <c r="C20" s="41">
        <f t="shared" si="0"/>
        <v>255</v>
      </c>
      <c r="D20" s="15">
        <v>0</v>
      </c>
      <c r="E20" s="15">
        <v>0</v>
      </c>
      <c r="F20" s="49">
        <f t="shared" si="1"/>
        <v>0</v>
      </c>
      <c r="G20" s="5">
        <v>300</v>
      </c>
      <c r="H20" s="24">
        <v>0.85</v>
      </c>
      <c r="I20" s="52">
        <v>0.85</v>
      </c>
      <c r="J20" s="6">
        <f t="shared" si="2"/>
        <v>0</v>
      </c>
      <c r="K20" s="15">
        <v>0</v>
      </c>
      <c r="L20" s="6">
        <f t="shared" si="3"/>
        <v>0</v>
      </c>
      <c r="M20" s="15">
        <v>0</v>
      </c>
      <c r="N20" s="6">
        <f t="shared" si="4"/>
        <v>0</v>
      </c>
      <c r="O20" s="62"/>
      <c r="Q20" s="60">
        <f t="shared" si="7"/>
        <v>201</v>
      </c>
      <c r="R20" s="58">
        <v>300</v>
      </c>
      <c r="S20" s="61">
        <v>0.5</v>
      </c>
      <c r="T20" s="61">
        <f t="shared" si="5"/>
        <v>1</v>
      </c>
    </row>
    <row r="21" spans="1:20" ht="16">
      <c r="A21" s="40">
        <f t="shared" si="6"/>
        <v>256</v>
      </c>
      <c r="B21" s="34" t="s">
        <v>23</v>
      </c>
      <c r="C21" s="42">
        <f t="shared" si="0"/>
        <v>297.5</v>
      </c>
      <c r="D21" s="21">
        <v>0</v>
      </c>
      <c r="E21" s="21">
        <v>0</v>
      </c>
      <c r="F21" s="50">
        <f t="shared" si="1"/>
        <v>0</v>
      </c>
      <c r="G21" s="22">
        <v>350</v>
      </c>
      <c r="H21" s="25">
        <v>0.85</v>
      </c>
      <c r="I21" s="53">
        <v>0.85</v>
      </c>
      <c r="J21" s="23">
        <f t="shared" si="2"/>
        <v>0</v>
      </c>
      <c r="K21" s="21">
        <v>0</v>
      </c>
      <c r="L21" s="23">
        <f t="shared" si="3"/>
        <v>0</v>
      </c>
      <c r="M21" s="21">
        <v>0</v>
      </c>
      <c r="N21" s="23">
        <f t="shared" si="4"/>
        <v>0</v>
      </c>
      <c r="O21" s="63"/>
      <c r="Q21" s="60">
        <f t="shared" si="7"/>
        <v>256</v>
      </c>
      <c r="R21" s="58">
        <v>350</v>
      </c>
      <c r="S21" s="61">
        <v>0.5</v>
      </c>
      <c r="T21" s="61">
        <f t="shared" si="5"/>
        <v>1</v>
      </c>
    </row>
    <row r="22" spans="1:20" ht="16">
      <c r="A22" s="40">
        <f t="shared" si="6"/>
        <v>298.5</v>
      </c>
      <c r="B22" s="34" t="s">
        <v>23</v>
      </c>
      <c r="C22" s="42">
        <f t="shared" si="0"/>
        <v>360</v>
      </c>
      <c r="D22" s="21">
        <v>0</v>
      </c>
      <c r="E22" s="21">
        <v>0</v>
      </c>
      <c r="F22" s="50">
        <f t="shared" si="1"/>
        <v>0</v>
      </c>
      <c r="G22" s="22">
        <v>400</v>
      </c>
      <c r="H22" s="25">
        <v>0.9</v>
      </c>
      <c r="I22" s="53">
        <v>0.9</v>
      </c>
      <c r="J22" s="23">
        <f t="shared" si="2"/>
        <v>0</v>
      </c>
      <c r="K22" s="21">
        <v>0</v>
      </c>
      <c r="L22" s="23">
        <f t="shared" si="3"/>
        <v>0</v>
      </c>
      <c r="M22" s="21">
        <v>0</v>
      </c>
      <c r="N22" s="23">
        <f t="shared" si="4"/>
        <v>0</v>
      </c>
      <c r="O22" s="63"/>
      <c r="Q22" s="60">
        <f t="shared" si="7"/>
        <v>298.5</v>
      </c>
      <c r="R22" s="58">
        <v>400</v>
      </c>
      <c r="S22" s="61">
        <v>0.5</v>
      </c>
      <c r="T22" s="61">
        <f t="shared" si="5"/>
        <v>1</v>
      </c>
    </row>
    <row r="23" spans="1:20" ht="16">
      <c r="A23" s="40">
        <f t="shared" si="6"/>
        <v>361</v>
      </c>
      <c r="B23" s="34" t="s">
        <v>23</v>
      </c>
      <c r="C23" s="42">
        <f t="shared" si="0"/>
        <v>405</v>
      </c>
      <c r="D23" s="21">
        <v>0</v>
      </c>
      <c r="E23" s="21">
        <v>0</v>
      </c>
      <c r="F23" s="50">
        <f t="shared" si="1"/>
        <v>0</v>
      </c>
      <c r="G23" s="22">
        <v>450</v>
      </c>
      <c r="H23" s="25">
        <v>0.9</v>
      </c>
      <c r="I23" s="53">
        <v>0.9</v>
      </c>
      <c r="J23" s="23">
        <f t="shared" si="2"/>
        <v>0</v>
      </c>
      <c r="K23" s="21">
        <v>0</v>
      </c>
      <c r="L23" s="23">
        <f t="shared" si="3"/>
        <v>0</v>
      </c>
      <c r="M23" s="21">
        <v>0</v>
      </c>
      <c r="N23" s="23">
        <f t="shared" si="4"/>
        <v>0</v>
      </c>
      <c r="O23" s="63"/>
      <c r="Q23" s="60">
        <f t="shared" si="7"/>
        <v>361</v>
      </c>
      <c r="R23" s="58">
        <v>450</v>
      </c>
      <c r="S23" s="61">
        <v>0.5</v>
      </c>
      <c r="T23" s="61">
        <f t="shared" si="5"/>
        <v>1</v>
      </c>
    </row>
    <row r="24" spans="1:20" ht="16">
      <c r="A24" s="40">
        <f t="shared" si="6"/>
        <v>406</v>
      </c>
      <c r="B24" s="34" t="s">
        <v>23</v>
      </c>
      <c r="C24" s="42">
        <f>$G24</f>
        <v>500</v>
      </c>
      <c r="D24" s="21">
        <v>0</v>
      </c>
      <c r="E24" s="21">
        <v>0</v>
      </c>
      <c r="F24" s="50">
        <f t="shared" si="1"/>
        <v>0</v>
      </c>
      <c r="G24" s="22">
        <v>500</v>
      </c>
      <c r="H24" s="25">
        <v>0.95</v>
      </c>
      <c r="I24" s="53">
        <v>0.95</v>
      </c>
      <c r="J24" s="23">
        <f t="shared" si="2"/>
        <v>0</v>
      </c>
      <c r="K24" s="21">
        <v>0</v>
      </c>
      <c r="L24" s="23">
        <f t="shared" si="3"/>
        <v>0</v>
      </c>
      <c r="M24" s="21">
        <v>0</v>
      </c>
      <c r="N24" s="23">
        <f t="shared" si="4"/>
        <v>0</v>
      </c>
      <c r="O24" s="63"/>
      <c r="Q24" s="60">
        <f t="shared" si="7"/>
        <v>406</v>
      </c>
      <c r="R24" s="58">
        <v>500</v>
      </c>
      <c r="S24" s="61">
        <v>0.5</v>
      </c>
      <c r="T24" s="61">
        <f t="shared" si="5"/>
        <v>1</v>
      </c>
    </row>
    <row r="25" spans="1:20" ht="16">
      <c r="A25" s="35"/>
      <c r="B25" s="36"/>
      <c r="C25" s="30"/>
      <c r="D25" s="7"/>
      <c r="E25" s="7"/>
      <c r="F25" s="7"/>
      <c r="G25" s="55"/>
      <c r="H25" s="7"/>
      <c r="I25" s="7"/>
      <c r="J25" s="8"/>
      <c r="K25" s="8"/>
      <c r="L25" s="8"/>
      <c r="M25" s="8"/>
      <c r="N25" s="8"/>
      <c r="O25" s="57"/>
    </row>
    <row r="26" spans="1:20" ht="16">
      <c r="A26" s="76" t="s">
        <v>24</v>
      </c>
      <c r="B26" s="76"/>
      <c r="C26" s="77"/>
      <c r="D26" s="9">
        <f>SUM(D12:D20)</f>
        <v>0</v>
      </c>
      <c r="E26" s="9">
        <f>SUM(E12:E20)</f>
        <v>0</v>
      </c>
      <c r="F26" s="51">
        <f>IF($D26=0,0,($E26/$D26))</f>
        <v>0</v>
      </c>
      <c r="G26" s="54"/>
      <c r="H26" s="54"/>
      <c r="I26" s="54"/>
      <c r="J26" s="11">
        <f>SUM(J12:J20)</f>
        <v>0</v>
      </c>
      <c r="K26" s="12">
        <f>SUM(K12:K20)</f>
        <v>0</v>
      </c>
      <c r="L26" s="11">
        <f>SUM(L12:L20)</f>
        <v>0</v>
      </c>
      <c r="M26" s="11">
        <f>SUM(M12:M20)</f>
        <v>0</v>
      </c>
      <c r="N26" s="11">
        <f>SUM(N12:N20)</f>
        <v>0</v>
      </c>
      <c r="O26" s="56"/>
    </row>
    <row r="27" spans="1:20" s="17" customFormat="1" ht="10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20" ht="16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20" ht="16">
      <c r="A29" s="13" t="s">
        <v>25</v>
      </c>
      <c r="B29" s="13"/>
      <c r="C29" s="1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20" s="17" customFormat="1" ht="10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20">
      <c r="A31" s="19" t="s">
        <v>26</v>
      </c>
      <c r="B31" s="19"/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20">
      <c r="A32" s="19" t="s">
        <v>27</v>
      </c>
      <c r="B32" s="19"/>
      <c r="C32" s="1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>
      <c r="A33" s="19" t="s">
        <v>28</v>
      </c>
      <c r="B33" s="19"/>
      <c r="C33" s="19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4">
      <c r="A34" s="19" t="s">
        <v>29</v>
      </c>
      <c r="B34" s="19"/>
      <c r="C34" s="19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>
      <c r="A35" s="19" t="s">
        <v>30</v>
      </c>
      <c r="B35" s="19"/>
      <c r="C35" s="19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>
      <c r="A36" s="19" t="s">
        <v>31</v>
      </c>
      <c r="B36" s="19"/>
      <c r="C36" s="19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>
      <c r="A37" s="19" t="s">
        <v>32</v>
      </c>
      <c r="B37" s="19"/>
      <c r="C37" s="19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>
      <c r="A38" s="19" t="s">
        <v>33</v>
      </c>
      <c r="B38" s="19"/>
      <c r="C38" s="19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1:14">
      <c r="A39" s="19" t="s">
        <v>34</v>
      </c>
      <c r="B39" s="19"/>
      <c r="C39" s="19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1:14">
      <c r="A40" s="19" t="s">
        <v>35</v>
      </c>
      <c r="B40" s="19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>
      <c r="A41" s="19" t="s">
        <v>36</v>
      </c>
      <c r="B41" s="19"/>
      <c r="C41" s="19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spans="1:14">
      <c r="A42" s="19" t="s">
        <v>37</v>
      </c>
      <c r="B42" s="19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</row>
  </sheetData>
  <sheetProtection algorithmName="SHA-512" hashValue="195/6kCKJw+Yjo68XaEnZcjp8+1Od+r/gmKcfqclbiSckzR946MzyHERtrixEBVj5+I/NeTzI1DfE/mBFtBAIA==" saltValue="RCXP1G7cMWXqnYFTJz/luA==" spinCount="100000" sheet="1" formatColumns="0" selectLockedCells="1"/>
  <mergeCells count="24">
    <mergeCell ref="A4:D4"/>
    <mergeCell ref="A1:N1"/>
    <mergeCell ref="M4:N4"/>
    <mergeCell ref="E4:K4"/>
    <mergeCell ref="E3:K3"/>
    <mergeCell ref="E2:K2"/>
    <mergeCell ref="M2:N2"/>
    <mergeCell ref="M3:N3"/>
    <mergeCell ref="A2:D2"/>
    <mergeCell ref="A3:D3"/>
    <mergeCell ref="O7:O10"/>
    <mergeCell ref="A7:C10"/>
    <mergeCell ref="H7:H10"/>
    <mergeCell ref="A26:C26"/>
    <mergeCell ref="J7:J10"/>
    <mergeCell ref="K7:K10"/>
    <mergeCell ref="L7:L10"/>
    <mergeCell ref="M7:M10"/>
    <mergeCell ref="N7:N10"/>
    <mergeCell ref="D7:D10"/>
    <mergeCell ref="E7:E10"/>
    <mergeCell ref="G7:G10"/>
    <mergeCell ref="I7:I10"/>
    <mergeCell ref="F7:F10"/>
  </mergeCells>
  <phoneticPr fontId="1" type="noConversion"/>
  <conditionalFormatting sqref="A13:A24">
    <cfRule type="expression" dxfId="3" priority="4">
      <formula>($A13&lt;$C12)</formula>
    </cfRule>
    <cfRule type="expression" dxfId="2" priority="3">
      <formula>($A13&gt;$C13)</formula>
    </cfRule>
  </conditionalFormatting>
  <conditionalFormatting sqref="I13:I24">
    <cfRule type="expression" dxfId="1" priority="2">
      <formula>($A13&lt;$C12)</formula>
    </cfRule>
    <cfRule type="expression" dxfId="0" priority="1">
      <formula>($A13&gt;$C13)</formula>
    </cfRule>
  </conditionalFormatting>
  <dataValidations count="1">
    <dataValidation type="decimal" allowBlank="1" showInputMessage="1" showErrorMessage="1" sqref="I12:I24" xr:uid="{B22B691E-6D30-E743-AB43-7EF29A0090B2}">
      <formula1>$S12</formula1>
      <formula2>$T12</formula2>
    </dataValidation>
  </dataValidations>
  <printOptions horizontalCentered="1" gridLinesSet="0"/>
  <pageMargins left="0.25" right="0.25" top="0.5" bottom="0.5" header="0.25" footer="0.25"/>
  <pageSetup scale="60" orientation="landscape" horizontalDpi="1200" verticalDpi="1200"/>
  <headerFooter>
    <oddFooter>&amp;L&amp;8&amp;K000000&amp;D&amp;C&amp;8&amp;K000000CDAR Rev 2023-05&amp;R&amp;8&amp;K000000&amp;P of &amp;N</oddFooter>
  </headerFooter>
  <ignoredErrors>
    <ignoredError sqref="F12:F24" unlockedFormula="1"/>
  </ignoredErrors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5798849-7252-AE4B-8264-8155CF7A8332}">
          <x14:formula1>
            <xm:f>LOOKUPS!$A$1:$A$14</xm:f>
          </x14:formula1>
          <xm:sqref>E2:K2</xm:sqref>
        </x14:dataValidation>
        <x14:dataValidation type="list" allowBlank="1" showInputMessage="1" showErrorMessage="1" xr:uid="{7487675E-0CC6-3844-9F17-D50E51573813}">
          <x14:formula1>
            <xm:f>LOOKUPS!$C$1:$C$42</xm:f>
          </x14:formula1>
          <xm:sqref>E3:K3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9AB9A-903D-354E-AF12-C1BEA1D4F6C0}">
  <sheetPr>
    <tabColor rgb="FFFFFF00"/>
    <pageSetUpPr fitToPage="1"/>
  </sheetPr>
  <dimension ref="A1:O42"/>
  <sheetViews>
    <sheetView showGridLines="0" zoomScaleNormal="100" workbookViewId="0">
      <selection sqref="A1:O42"/>
    </sheetView>
  </sheetViews>
  <sheetFormatPr baseColWidth="10" defaultColWidth="11.25" defaultRowHeight="13"/>
  <cols>
    <col min="1" max="1" width="5.75" style="1" customWidth="1"/>
    <col min="2" max="2" width="3.75" style="1" customWidth="1"/>
    <col min="3" max="3" width="5.75" style="1" customWidth="1"/>
    <col min="4" max="6" width="14.75" style="1" customWidth="1"/>
    <col min="7" max="7" width="15.25" style="1" customWidth="1"/>
    <col min="8" max="9" width="19.75" style="1" customWidth="1"/>
    <col min="10" max="10" width="14.75" style="1" customWidth="1"/>
    <col min="11" max="11" width="16.25" style="1" customWidth="1"/>
    <col min="12" max="12" width="14" style="1" customWidth="1"/>
    <col min="13" max="13" width="14.25" style="1" customWidth="1"/>
    <col min="14" max="14" width="15.5" style="1" customWidth="1"/>
    <col min="15" max="15" width="105.75" style="1" customWidth="1"/>
    <col min="16" max="16384" width="11.25" style="1"/>
  </cols>
  <sheetData>
    <row r="1" spans="1:15" ht="16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5" ht="16">
      <c r="A2" s="78" t="s">
        <v>1</v>
      </c>
      <c r="B2" s="78"/>
      <c r="C2" s="78"/>
      <c r="D2" s="78"/>
      <c r="E2" s="86" t="s">
        <v>55</v>
      </c>
      <c r="F2" s="86"/>
      <c r="G2" s="86"/>
      <c r="H2" s="86"/>
      <c r="I2" s="86"/>
      <c r="J2" s="86"/>
      <c r="K2" s="86"/>
      <c r="L2" s="3"/>
      <c r="M2" s="85" t="s">
        <v>3</v>
      </c>
      <c r="N2" s="85"/>
    </row>
    <row r="3" spans="1:15" ht="16">
      <c r="A3" s="78" t="s">
        <v>4</v>
      </c>
      <c r="B3" s="78"/>
      <c r="C3" s="78"/>
      <c r="D3" s="78"/>
      <c r="E3" s="86" t="s">
        <v>59</v>
      </c>
      <c r="F3" s="86"/>
      <c r="G3" s="86"/>
      <c r="H3" s="86"/>
      <c r="I3" s="86"/>
      <c r="J3" s="86"/>
      <c r="K3" s="86"/>
      <c r="L3" s="3"/>
      <c r="M3" s="85" t="s">
        <v>6</v>
      </c>
      <c r="N3" s="85"/>
    </row>
    <row r="4" spans="1:15" ht="16">
      <c r="A4" s="78" t="s">
        <v>7</v>
      </c>
      <c r="B4" s="78"/>
      <c r="C4" s="78"/>
      <c r="D4" s="78"/>
      <c r="E4" s="87">
        <v>45017</v>
      </c>
      <c r="F4" s="87"/>
      <c r="G4" s="87"/>
      <c r="H4" s="87"/>
      <c r="I4" s="87"/>
      <c r="J4" s="87"/>
      <c r="K4" s="88"/>
      <c r="L4" s="44">
        <v>40</v>
      </c>
      <c r="M4" s="80" t="s">
        <v>9</v>
      </c>
      <c r="N4" s="81"/>
    </row>
    <row r="5" spans="1:15" s="17" customFormat="1" ht="10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5" ht="16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5" ht="20" customHeight="1">
      <c r="A7" s="67" t="s">
        <v>10</v>
      </c>
      <c r="B7" s="68"/>
      <c r="C7" s="69"/>
      <c r="D7" s="64" t="s">
        <v>11</v>
      </c>
      <c r="E7" s="64" t="s">
        <v>12</v>
      </c>
      <c r="F7" s="64" t="s">
        <v>13</v>
      </c>
      <c r="G7" s="64" t="s">
        <v>14</v>
      </c>
      <c r="H7" s="64" t="s">
        <v>15</v>
      </c>
      <c r="I7" s="64" t="s">
        <v>16</v>
      </c>
      <c r="J7" s="64" t="s">
        <v>17</v>
      </c>
      <c r="K7" s="64" t="s">
        <v>18</v>
      </c>
      <c r="L7" s="64" t="s">
        <v>19</v>
      </c>
      <c r="M7" s="64" t="s">
        <v>20</v>
      </c>
      <c r="N7" s="64" t="s">
        <v>21</v>
      </c>
      <c r="O7" s="64" t="s">
        <v>22</v>
      </c>
    </row>
    <row r="8" spans="1:15" ht="20" customHeight="1">
      <c r="A8" s="70"/>
      <c r="B8" s="71"/>
      <c r="C8" s="72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</row>
    <row r="9" spans="1:15" ht="20" customHeight="1">
      <c r="A9" s="70"/>
      <c r="B9" s="71"/>
      <c r="C9" s="72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</row>
    <row r="10" spans="1:15" ht="20" customHeight="1">
      <c r="A10" s="73"/>
      <c r="B10" s="74"/>
      <c r="C10" s="75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</row>
    <row r="11" spans="1:15" ht="16">
      <c r="A11" s="31"/>
      <c r="B11" s="32"/>
      <c r="C11" s="29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26"/>
    </row>
    <row r="12" spans="1:15" ht="16">
      <c r="A12" s="43">
        <v>0</v>
      </c>
      <c r="B12" s="33" t="s">
        <v>23</v>
      </c>
      <c r="C12" s="41">
        <f>($G12*$I12)</f>
        <v>13.4</v>
      </c>
      <c r="D12" s="45">
        <v>29</v>
      </c>
      <c r="E12" s="45">
        <v>72</v>
      </c>
      <c r="F12" s="49">
        <f>IF($D12=0,0,($E12/$D12))</f>
        <v>2.4827586206896552</v>
      </c>
      <c r="G12" s="5">
        <v>20</v>
      </c>
      <c r="H12" s="24">
        <v>0.67</v>
      </c>
      <c r="I12" s="37">
        <f>($H12)</f>
        <v>0.67</v>
      </c>
      <c r="J12" s="6">
        <f>(ROUNDUP(($E12/$L$4),0))</f>
        <v>2</v>
      </c>
      <c r="K12" s="45">
        <v>21</v>
      </c>
      <c r="L12" s="6">
        <f>($K12-$J12)</f>
        <v>19</v>
      </c>
      <c r="M12" s="45">
        <v>-10</v>
      </c>
      <c r="N12" s="6">
        <f>SUM($L12:$M12)</f>
        <v>9</v>
      </c>
      <c r="O12" s="46" t="s">
        <v>38</v>
      </c>
    </row>
    <row r="13" spans="1:15" ht="16">
      <c r="A13" s="39">
        <f>($C12+1)</f>
        <v>14.4</v>
      </c>
      <c r="B13" s="33" t="s">
        <v>23</v>
      </c>
      <c r="C13" s="41">
        <f t="shared" ref="C13:C24" si="0">($G13*$I13)</f>
        <v>26.8</v>
      </c>
      <c r="D13" s="45">
        <v>144</v>
      </c>
      <c r="E13" s="45">
        <v>398</v>
      </c>
      <c r="F13" s="49">
        <f t="shared" ref="F13:F24" si="1">IF($D13=0,0,($E13/$D13))</f>
        <v>2.7638888888888888</v>
      </c>
      <c r="G13" s="5">
        <v>40</v>
      </c>
      <c r="H13" s="24">
        <v>0.67</v>
      </c>
      <c r="I13" s="37">
        <f t="shared" ref="I13:I24" si="2">($H13)</f>
        <v>0.67</v>
      </c>
      <c r="J13" s="6">
        <f t="shared" ref="J13:J24" si="3">(ROUNDUP(($E13/$L$4),0))</f>
        <v>10</v>
      </c>
      <c r="K13" s="45">
        <v>20</v>
      </c>
      <c r="L13" s="6">
        <f t="shared" ref="L13:L24" si="4">($K13-$J13)</f>
        <v>10</v>
      </c>
      <c r="M13" s="45">
        <v>-5</v>
      </c>
      <c r="N13" s="6">
        <f t="shared" ref="N13:N24" si="5">SUM($L13:$M13)</f>
        <v>5</v>
      </c>
      <c r="O13" s="46" t="s">
        <v>38</v>
      </c>
    </row>
    <row r="14" spans="1:15" ht="16">
      <c r="A14" s="39">
        <f t="shared" ref="A14:A24" si="6">($C13+1)</f>
        <v>27.8</v>
      </c>
      <c r="B14" s="33" t="s">
        <v>23</v>
      </c>
      <c r="C14" s="41">
        <f t="shared" si="0"/>
        <v>42</v>
      </c>
      <c r="D14" s="45">
        <v>189</v>
      </c>
      <c r="E14" s="45">
        <v>533</v>
      </c>
      <c r="F14" s="49">
        <f t="shared" si="1"/>
        <v>2.82010582010582</v>
      </c>
      <c r="G14" s="5">
        <v>60</v>
      </c>
      <c r="H14" s="24">
        <v>0.7</v>
      </c>
      <c r="I14" s="37">
        <f t="shared" si="2"/>
        <v>0.7</v>
      </c>
      <c r="J14" s="6">
        <f t="shared" si="3"/>
        <v>14</v>
      </c>
      <c r="K14" s="45">
        <v>15</v>
      </c>
      <c r="L14" s="6">
        <f t="shared" si="4"/>
        <v>1</v>
      </c>
      <c r="M14" s="45">
        <v>0</v>
      </c>
      <c r="N14" s="6">
        <f t="shared" si="5"/>
        <v>1</v>
      </c>
      <c r="O14" s="46"/>
    </row>
    <row r="15" spans="1:15" ht="16">
      <c r="A15" s="39">
        <f t="shared" si="6"/>
        <v>43</v>
      </c>
      <c r="B15" s="33" t="s">
        <v>23</v>
      </c>
      <c r="C15" s="41">
        <f t="shared" si="0"/>
        <v>56</v>
      </c>
      <c r="D15" s="45">
        <v>128</v>
      </c>
      <c r="E15" s="45">
        <v>342</v>
      </c>
      <c r="F15" s="49">
        <f t="shared" si="1"/>
        <v>2.671875</v>
      </c>
      <c r="G15" s="5">
        <v>80</v>
      </c>
      <c r="H15" s="24">
        <v>0.7</v>
      </c>
      <c r="I15" s="37">
        <f t="shared" si="2"/>
        <v>0.7</v>
      </c>
      <c r="J15" s="6">
        <f t="shared" si="3"/>
        <v>9</v>
      </c>
      <c r="K15" s="45">
        <v>6</v>
      </c>
      <c r="L15" s="6">
        <f t="shared" si="4"/>
        <v>-3</v>
      </c>
      <c r="M15" s="45">
        <v>3</v>
      </c>
      <c r="N15" s="6">
        <f t="shared" si="5"/>
        <v>0</v>
      </c>
      <c r="O15" s="46" t="s">
        <v>39</v>
      </c>
    </row>
    <row r="16" spans="1:15" ht="16">
      <c r="A16" s="39">
        <f t="shared" si="6"/>
        <v>57</v>
      </c>
      <c r="B16" s="33" t="s">
        <v>23</v>
      </c>
      <c r="C16" s="41">
        <f t="shared" si="0"/>
        <v>75</v>
      </c>
      <c r="D16" s="45">
        <v>111</v>
      </c>
      <c r="E16" s="45">
        <v>322</v>
      </c>
      <c r="F16" s="49">
        <f t="shared" si="1"/>
        <v>2.900900900900901</v>
      </c>
      <c r="G16" s="5">
        <v>100</v>
      </c>
      <c r="H16" s="24">
        <v>0.75</v>
      </c>
      <c r="I16" s="37">
        <f t="shared" si="2"/>
        <v>0.75</v>
      </c>
      <c r="J16" s="6">
        <f t="shared" si="3"/>
        <v>9</v>
      </c>
      <c r="K16" s="45">
        <v>4</v>
      </c>
      <c r="L16" s="6">
        <f t="shared" si="4"/>
        <v>-5</v>
      </c>
      <c r="M16" s="45">
        <v>3</v>
      </c>
      <c r="N16" s="6">
        <f t="shared" si="5"/>
        <v>-2</v>
      </c>
      <c r="O16" s="46" t="s">
        <v>40</v>
      </c>
    </row>
    <row r="17" spans="1:15" ht="16">
      <c r="A17" s="39">
        <f t="shared" si="6"/>
        <v>76</v>
      </c>
      <c r="B17" s="33" t="s">
        <v>23</v>
      </c>
      <c r="C17" s="41">
        <f t="shared" si="0"/>
        <v>112.5</v>
      </c>
      <c r="D17" s="45">
        <v>115</v>
      </c>
      <c r="E17" s="45">
        <v>330</v>
      </c>
      <c r="F17" s="49">
        <f t="shared" si="1"/>
        <v>2.8695652173913042</v>
      </c>
      <c r="G17" s="5">
        <v>150</v>
      </c>
      <c r="H17" s="24">
        <v>0.75</v>
      </c>
      <c r="I17" s="37">
        <f t="shared" si="2"/>
        <v>0.75</v>
      </c>
      <c r="J17" s="6">
        <f t="shared" si="3"/>
        <v>9</v>
      </c>
      <c r="K17" s="45">
        <v>7</v>
      </c>
      <c r="L17" s="6">
        <f t="shared" si="4"/>
        <v>-2</v>
      </c>
      <c r="M17" s="45">
        <v>0</v>
      </c>
      <c r="N17" s="6">
        <f t="shared" si="5"/>
        <v>-2</v>
      </c>
      <c r="O17" s="46"/>
    </row>
    <row r="18" spans="1:15" ht="16">
      <c r="A18" s="39">
        <f t="shared" si="6"/>
        <v>113.5</v>
      </c>
      <c r="B18" s="33" t="s">
        <v>23</v>
      </c>
      <c r="C18" s="41">
        <f t="shared" si="0"/>
        <v>160</v>
      </c>
      <c r="D18" s="45">
        <v>66</v>
      </c>
      <c r="E18" s="45">
        <v>174</v>
      </c>
      <c r="F18" s="49">
        <f t="shared" si="1"/>
        <v>2.6363636363636362</v>
      </c>
      <c r="G18" s="5">
        <v>200</v>
      </c>
      <c r="H18" s="24">
        <v>0.8</v>
      </c>
      <c r="I18" s="37">
        <f t="shared" si="2"/>
        <v>0.8</v>
      </c>
      <c r="J18" s="6">
        <f t="shared" si="3"/>
        <v>5</v>
      </c>
      <c r="K18" s="45">
        <v>3</v>
      </c>
      <c r="L18" s="6">
        <f t="shared" si="4"/>
        <v>-2</v>
      </c>
      <c r="M18" s="45">
        <v>1</v>
      </c>
      <c r="N18" s="6">
        <f t="shared" si="5"/>
        <v>-1</v>
      </c>
      <c r="O18" s="46" t="s">
        <v>41</v>
      </c>
    </row>
    <row r="19" spans="1:15" ht="16">
      <c r="A19" s="39">
        <f t="shared" si="6"/>
        <v>161</v>
      </c>
      <c r="B19" s="33" t="s">
        <v>23</v>
      </c>
      <c r="C19" s="41">
        <f t="shared" si="0"/>
        <v>200</v>
      </c>
      <c r="D19" s="45">
        <v>24</v>
      </c>
      <c r="E19" s="45">
        <v>60</v>
      </c>
      <c r="F19" s="49">
        <f t="shared" si="1"/>
        <v>2.5</v>
      </c>
      <c r="G19" s="5">
        <v>250</v>
      </c>
      <c r="H19" s="24">
        <v>0.8</v>
      </c>
      <c r="I19" s="37">
        <f t="shared" si="2"/>
        <v>0.8</v>
      </c>
      <c r="J19" s="6">
        <f t="shared" si="3"/>
        <v>2</v>
      </c>
      <c r="K19" s="45">
        <v>3</v>
      </c>
      <c r="L19" s="6">
        <f t="shared" si="4"/>
        <v>1</v>
      </c>
      <c r="M19" s="45">
        <v>0</v>
      </c>
      <c r="N19" s="6">
        <f t="shared" si="5"/>
        <v>1</v>
      </c>
      <c r="O19" s="46"/>
    </row>
    <row r="20" spans="1:15" ht="16">
      <c r="A20" s="39">
        <f t="shared" si="6"/>
        <v>201</v>
      </c>
      <c r="B20" s="33" t="s">
        <v>23</v>
      </c>
      <c r="C20" s="41">
        <f t="shared" si="0"/>
        <v>255</v>
      </c>
      <c r="D20" s="45">
        <v>18</v>
      </c>
      <c r="E20" s="45">
        <v>40</v>
      </c>
      <c r="F20" s="49">
        <f t="shared" si="1"/>
        <v>2.2222222222222223</v>
      </c>
      <c r="G20" s="5">
        <v>300</v>
      </c>
      <c r="H20" s="24">
        <v>0.85</v>
      </c>
      <c r="I20" s="37">
        <f t="shared" si="2"/>
        <v>0.85</v>
      </c>
      <c r="J20" s="6">
        <f t="shared" si="3"/>
        <v>1</v>
      </c>
      <c r="K20" s="45">
        <v>2</v>
      </c>
      <c r="L20" s="6">
        <f t="shared" si="4"/>
        <v>1</v>
      </c>
      <c r="M20" s="45">
        <v>0</v>
      </c>
      <c r="N20" s="6">
        <f t="shared" si="5"/>
        <v>1</v>
      </c>
      <c r="O20" s="46"/>
    </row>
    <row r="21" spans="1:15" ht="16">
      <c r="A21" s="40">
        <f t="shared" si="6"/>
        <v>256</v>
      </c>
      <c r="B21" s="34" t="s">
        <v>23</v>
      </c>
      <c r="C21" s="42">
        <f t="shared" si="0"/>
        <v>297.5</v>
      </c>
      <c r="D21" s="47">
        <v>12</v>
      </c>
      <c r="E21" s="47">
        <v>35</v>
      </c>
      <c r="F21" s="50">
        <f t="shared" si="1"/>
        <v>2.9166666666666665</v>
      </c>
      <c r="G21" s="22">
        <v>350</v>
      </c>
      <c r="H21" s="25">
        <v>0.85</v>
      </c>
      <c r="I21" s="38">
        <f t="shared" si="2"/>
        <v>0.85</v>
      </c>
      <c r="J21" s="23">
        <f t="shared" si="3"/>
        <v>1</v>
      </c>
      <c r="K21" s="47">
        <v>1</v>
      </c>
      <c r="L21" s="23">
        <f t="shared" si="4"/>
        <v>0</v>
      </c>
      <c r="M21" s="47">
        <v>0</v>
      </c>
      <c r="N21" s="23">
        <f t="shared" si="5"/>
        <v>0</v>
      </c>
      <c r="O21" s="48"/>
    </row>
    <row r="22" spans="1:15" ht="16">
      <c r="A22" s="40">
        <f t="shared" si="6"/>
        <v>298.5</v>
      </c>
      <c r="B22" s="34" t="s">
        <v>23</v>
      </c>
      <c r="C22" s="42">
        <f t="shared" si="0"/>
        <v>360</v>
      </c>
      <c r="D22" s="47">
        <v>0</v>
      </c>
      <c r="E22" s="47">
        <v>0</v>
      </c>
      <c r="F22" s="50">
        <f t="shared" si="1"/>
        <v>0</v>
      </c>
      <c r="G22" s="22">
        <v>400</v>
      </c>
      <c r="H22" s="25">
        <v>0.9</v>
      </c>
      <c r="I22" s="38">
        <f t="shared" si="2"/>
        <v>0.9</v>
      </c>
      <c r="J22" s="23">
        <f t="shared" si="3"/>
        <v>0</v>
      </c>
      <c r="K22" s="47">
        <v>0</v>
      </c>
      <c r="L22" s="23">
        <f t="shared" si="4"/>
        <v>0</v>
      </c>
      <c r="M22" s="47">
        <v>0</v>
      </c>
      <c r="N22" s="23">
        <f t="shared" si="5"/>
        <v>0</v>
      </c>
      <c r="O22" s="48"/>
    </row>
    <row r="23" spans="1:15" ht="16">
      <c r="A23" s="40">
        <f t="shared" si="6"/>
        <v>361</v>
      </c>
      <c r="B23" s="34" t="s">
        <v>23</v>
      </c>
      <c r="C23" s="42">
        <f t="shared" si="0"/>
        <v>405</v>
      </c>
      <c r="D23" s="47">
        <v>0</v>
      </c>
      <c r="E23" s="47">
        <v>0</v>
      </c>
      <c r="F23" s="50">
        <f t="shared" si="1"/>
        <v>0</v>
      </c>
      <c r="G23" s="22">
        <v>450</v>
      </c>
      <c r="H23" s="25">
        <v>0.9</v>
      </c>
      <c r="I23" s="38">
        <f t="shared" si="2"/>
        <v>0.9</v>
      </c>
      <c r="J23" s="23">
        <f t="shared" si="3"/>
        <v>0</v>
      </c>
      <c r="K23" s="47">
        <v>0</v>
      </c>
      <c r="L23" s="23">
        <f t="shared" si="4"/>
        <v>0</v>
      </c>
      <c r="M23" s="47">
        <v>0</v>
      </c>
      <c r="N23" s="23">
        <f t="shared" si="5"/>
        <v>0</v>
      </c>
      <c r="O23" s="48"/>
    </row>
    <row r="24" spans="1:15" ht="16">
      <c r="A24" s="40">
        <f t="shared" si="6"/>
        <v>406</v>
      </c>
      <c r="B24" s="34" t="s">
        <v>23</v>
      </c>
      <c r="C24" s="42">
        <f t="shared" si="0"/>
        <v>475</v>
      </c>
      <c r="D24" s="47">
        <v>0</v>
      </c>
      <c r="E24" s="47">
        <v>0</v>
      </c>
      <c r="F24" s="50">
        <f t="shared" si="1"/>
        <v>0</v>
      </c>
      <c r="G24" s="22">
        <v>500</v>
      </c>
      <c r="H24" s="25">
        <v>0.95</v>
      </c>
      <c r="I24" s="38">
        <f t="shared" si="2"/>
        <v>0.95</v>
      </c>
      <c r="J24" s="23">
        <f t="shared" si="3"/>
        <v>0</v>
      </c>
      <c r="K24" s="47">
        <v>0</v>
      </c>
      <c r="L24" s="23">
        <f t="shared" si="4"/>
        <v>0</v>
      </c>
      <c r="M24" s="47">
        <v>0</v>
      </c>
      <c r="N24" s="23">
        <f t="shared" si="5"/>
        <v>0</v>
      </c>
      <c r="O24" s="48"/>
    </row>
    <row r="25" spans="1:15" ht="16">
      <c r="A25" s="35"/>
      <c r="B25" s="36"/>
      <c r="C25" s="30"/>
      <c r="D25" s="7"/>
      <c r="E25" s="7"/>
      <c r="F25" s="7"/>
      <c r="G25" s="7"/>
      <c r="H25" s="7"/>
      <c r="I25" s="7"/>
      <c r="J25" s="8"/>
      <c r="K25" s="8"/>
      <c r="L25" s="8"/>
      <c r="M25" s="8"/>
      <c r="N25" s="8"/>
      <c r="O25" s="27"/>
    </row>
    <row r="26" spans="1:15" ht="16">
      <c r="A26" s="76" t="s">
        <v>24</v>
      </c>
      <c r="B26" s="76"/>
      <c r="C26" s="77"/>
      <c r="D26" s="9">
        <f>SUM(D12:D20)</f>
        <v>824</v>
      </c>
      <c r="E26" s="9">
        <f>SUM(E12:E20)</f>
        <v>2271</v>
      </c>
      <c r="F26" s="51">
        <f>IF($D26=0,0,($E26/$D26))</f>
        <v>2.7560679611650487</v>
      </c>
      <c r="G26" s="10"/>
      <c r="H26" s="10"/>
      <c r="I26" s="10"/>
      <c r="J26" s="11">
        <f>SUM(J12:J20)</f>
        <v>61</v>
      </c>
      <c r="K26" s="12">
        <f>SUM(K12:K20)</f>
        <v>81</v>
      </c>
      <c r="L26" s="11">
        <f>SUM(L12:L20)</f>
        <v>20</v>
      </c>
      <c r="M26" s="11">
        <f>SUM(M12:M20)</f>
        <v>-8</v>
      </c>
      <c r="N26" s="11">
        <f>SUM(N12:N20)</f>
        <v>12</v>
      </c>
      <c r="O26" s="28"/>
    </row>
    <row r="27" spans="1:15" s="17" customFormat="1" ht="10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5" ht="16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5" ht="16">
      <c r="A29" s="13" t="s">
        <v>25</v>
      </c>
      <c r="B29" s="13"/>
      <c r="C29" s="1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5" s="17" customFormat="1" ht="10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5">
      <c r="A31" s="19" t="s">
        <v>26</v>
      </c>
      <c r="B31" s="19"/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5">
      <c r="A32" s="19" t="s">
        <v>27</v>
      </c>
      <c r="B32" s="19"/>
      <c r="C32" s="1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>
      <c r="A33" s="19" t="s">
        <v>28</v>
      </c>
      <c r="B33" s="19"/>
      <c r="C33" s="19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4">
      <c r="A34" s="19" t="s">
        <v>29</v>
      </c>
      <c r="B34" s="19"/>
      <c r="C34" s="19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>
      <c r="A35" s="19" t="s">
        <v>30</v>
      </c>
      <c r="B35" s="19"/>
      <c r="C35" s="19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>
      <c r="A36" s="19" t="s">
        <v>31</v>
      </c>
      <c r="B36" s="19"/>
      <c r="C36" s="19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>
      <c r="A37" s="19" t="s">
        <v>32</v>
      </c>
      <c r="B37" s="19"/>
      <c r="C37" s="19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>
      <c r="A38" s="19" t="s">
        <v>33</v>
      </c>
      <c r="B38" s="19"/>
      <c r="C38" s="19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1:14">
      <c r="A39" s="19" t="s">
        <v>34</v>
      </c>
      <c r="B39" s="19"/>
      <c r="C39" s="19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1:14">
      <c r="A40" s="19" t="s">
        <v>35</v>
      </c>
      <c r="B40" s="19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>
      <c r="A41" s="19" t="s">
        <v>36</v>
      </c>
      <c r="B41" s="19"/>
      <c r="C41" s="19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spans="1:14">
      <c r="A42" s="19" t="s">
        <v>37</v>
      </c>
      <c r="B42" s="19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</row>
  </sheetData>
  <sheetProtection algorithmName="SHA-512" hashValue="DI9utqJsOlrop2phooGeuUTHUjczMjgP6WHiEIVlh3NoT+DsuhM0epDA47DXYo/bkshVp+4/SicCPQDlPLrKGA==" saltValue="5mQZylaZo15TICH7dTBs4A==" spinCount="100000" sheet="1" selectLockedCells="1"/>
  <mergeCells count="24">
    <mergeCell ref="O7:O10"/>
    <mergeCell ref="F7:F10"/>
    <mergeCell ref="A26:C26"/>
    <mergeCell ref="A4:D4"/>
    <mergeCell ref="E4:K4"/>
    <mergeCell ref="M4:N4"/>
    <mergeCell ref="A7:C10"/>
    <mergeCell ref="D7:D10"/>
    <mergeCell ref="E7:E10"/>
    <mergeCell ref="G7:G10"/>
    <mergeCell ref="H7:H10"/>
    <mergeCell ref="I7:I10"/>
    <mergeCell ref="J7:J10"/>
    <mergeCell ref="K7:K10"/>
    <mergeCell ref="L7:L10"/>
    <mergeCell ref="M7:M10"/>
    <mergeCell ref="N7:N10"/>
    <mergeCell ref="A1:N1"/>
    <mergeCell ref="A2:D2"/>
    <mergeCell ref="E2:K2"/>
    <mergeCell ref="M2:N2"/>
    <mergeCell ref="A3:D3"/>
    <mergeCell ref="E3:K3"/>
    <mergeCell ref="M3:N3"/>
  </mergeCells>
  <printOptions horizontalCentered="1" gridLinesSet="0"/>
  <pageMargins left="0.25" right="0.25" top="0.5" bottom="0.5" header="0.25" footer="0.25"/>
  <pageSetup scale="64" orientation="landscape" horizontalDpi="1200" verticalDpi="1200"/>
  <headerFooter>
    <oddFooter>&amp;L&amp;8&amp;K000000&amp;D&amp;C&amp;8&amp;K000000CDAR Guide Rev 2023-05&amp;R&amp;8&amp;K000000&amp;P of &amp;N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9C5E9C5-B257-6944-8A55-31F161654B70}">
          <x14:formula1>
            <xm:f>LOOKUPS!$C$1:$C$42</xm:f>
          </x14:formula1>
          <xm:sqref>E3:K3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901A4-163B-9A4D-8AEE-748C7AF4A17B}">
  <sheetPr>
    <tabColor theme="1"/>
  </sheetPr>
  <dimension ref="A1:C42"/>
  <sheetViews>
    <sheetView workbookViewId="0">
      <selection activeCell="B1" sqref="B1"/>
    </sheetView>
  </sheetViews>
  <sheetFormatPr baseColWidth="10" defaultRowHeight="12"/>
  <cols>
    <col min="1" max="1" width="16.5" bestFit="1" customWidth="1"/>
    <col min="3" max="3" width="12.75" bestFit="1" customWidth="1"/>
  </cols>
  <sheetData>
    <row r="1" spans="1:3">
      <c r="A1" t="s">
        <v>42</v>
      </c>
      <c r="C1" t="s">
        <v>56</v>
      </c>
    </row>
    <row r="2" spans="1:3">
      <c r="A2" t="s">
        <v>43</v>
      </c>
      <c r="C2" t="s">
        <v>57</v>
      </c>
    </row>
    <row r="3" spans="1:3">
      <c r="A3" t="s">
        <v>44</v>
      </c>
      <c r="C3" t="s">
        <v>58</v>
      </c>
    </row>
    <row r="4" spans="1:3">
      <c r="A4" t="s">
        <v>46</v>
      </c>
      <c r="C4" t="s">
        <v>59</v>
      </c>
    </row>
    <row r="5" spans="1:3">
      <c r="A5" t="s">
        <v>45</v>
      </c>
      <c r="C5" t="s">
        <v>60</v>
      </c>
    </row>
    <row r="6" spans="1:3">
      <c r="A6" t="s">
        <v>47</v>
      </c>
      <c r="C6" t="s">
        <v>61</v>
      </c>
    </row>
    <row r="7" spans="1:3">
      <c r="A7" t="s">
        <v>48</v>
      </c>
      <c r="C7" t="s">
        <v>62</v>
      </c>
    </row>
    <row r="8" spans="1:3">
      <c r="A8" t="s">
        <v>49</v>
      </c>
      <c r="C8" t="s">
        <v>63</v>
      </c>
    </row>
    <row r="9" spans="1:3">
      <c r="A9" t="s">
        <v>50</v>
      </c>
      <c r="C9" t="s">
        <v>64</v>
      </c>
    </row>
    <row r="10" spans="1:3">
      <c r="A10" t="s">
        <v>51</v>
      </c>
      <c r="C10" t="s">
        <v>65</v>
      </c>
    </row>
    <row r="11" spans="1:3">
      <c r="A11" t="s">
        <v>52</v>
      </c>
      <c r="C11" t="s">
        <v>66</v>
      </c>
    </row>
    <row r="12" spans="1:3">
      <c r="A12" t="s">
        <v>53</v>
      </c>
      <c r="C12" t="s">
        <v>67</v>
      </c>
    </row>
    <row r="13" spans="1:3">
      <c r="A13" t="s">
        <v>55</v>
      </c>
      <c r="C13" t="s">
        <v>68</v>
      </c>
    </row>
    <row r="14" spans="1:3">
      <c r="A14" t="s">
        <v>54</v>
      </c>
      <c r="C14" t="s">
        <v>69</v>
      </c>
    </row>
    <row r="15" spans="1:3">
      <c r="C15" t="s">
        <v>70</v>
      </c>
    </row>
    <row r="16" spans="1:3">
      <c r="C16" t="s">
        <v>71</v>
      </c>
    </row>
    <row r="17" spans="3:3">
      <c r="C17" t="s">
        <v>72</v>
      </c>
    </row>
    <row r="18" spans="3:3">
      <c r="C18" t="s">
        <v>73</v>
      </c>
    </row>
    <row r="19" spans="3:3">
      <c r="C19" t="s">
        <v>74</v>
      </c>
    </row>
    <row r="20" spans="3:3">
      <c r="C20" t="s">
        <v>75</v>
      </c>
    </row>
    <row r="21" spans="3:3">
      <c r="C21" t="s">
        <v>76</v>
      </c>
    </row>
    <row r="22" spans="3:3">
      <c r="C22" t="s">
        <v>77</v>
      </c>
    </row>
    <row r="23" spans="3:3">
      <c r="C23" t="s">
        <v>78</v>
      </c>
    </row>
    <row r="24" spans="3:3">
      <c r="C24" t="s">
        <v>79</v>
      </c>
    </row>
    <row r="25" spans="3:3">
      <c r="C25" t="s">
        <v>80</v>
      </c>
    </row>
    <row r="26" spans="3:3">
      <c r="C26" t="s">
        <v>81</v>
      </c>
    </row>
    <row r="27" spans="3:3">
      <c r="C27" t="s">
        <v>82</v>
      </c>
    </row>
    <row r="28" spans="3:3">
      <c r="C28" t="s">
        <v>83</v>
      </c>
    </row>
    <row r="29" spans="3:3">
      <c r="C29" t="s">
        <v>84</v>
      </c>
    </row>
    <row r="30" spans="3:3">
      <c r="C30" t="s">
        <v>85</v>
      </c>
    </row>
    <row r="31" spans="3:3">
      <c r="C31" t="s">
        <v>86</v>
      </c>
    </row>
    <row r="32" spans="3:3">
      <c r="C32" t="s">
        <v>87</v>
      </c>
    </row>
    <row r="33" spans="3:3">
      <c r="C33" t="s">
        <v>88</v>
      </c>
    </row>
    <row r="34" spans="3:3">
      <c r="C34" t="s">
        <v>89</v>
      </c>
    </row>
    <row r="35" spans="3:3">
      <c r="C35" t="s">
        <v>90</v>
      </c>
    </row>
    <row r="36" spans="3:3">
      <c r="C36" t="s">
        <v>91</v>
      </c>
    </row>
    <row r="37" spans="3:3">
      <c r="C37" t="s">
        <v>92</v>
      </c>
    </row>
    <row r="38" spans="3:3">
      <c r="C38" t="s">
        <v>93</v>
      </c>
    </row>
    <row r="39" spans="3:3">
      <c r="C39" t="s">
        <v>94</v>
      </c>
    </row>
    <row r="40" spans="3:3">
      <c r="C40" t="s">
        <v>95</v>
      </c>
    </row>
    <row r="41" spans="3:3">
      <c r="C41" t="s">
        <v>96</v>
      </c>
    </row>
    <row r="42" spans="3:3">
      <c r="C42" t="s">
        <v>97</v>
      </c>
    </row>
  </sheetData>
  <sheetProtection algorithmName="SHA-512" hashValue="W90scjdoKwGffFCwHvQV+jJgokZuupAp5fvUGMRmBlnnuKYx2RzgPyNfOfsfbvYLXEdBJ+ruclETZwAahSMdxg==" saltValue="WxIPPPtFyaKiTVTzgTMVuA==" spinCount="100000"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250F71C545664991FCEF886E0187AC" ma:contentTypeVersion="10" ma:contentTypeDescription="Create a new document." ma:contentTypeScope="" ma:versionID="8251e565c056f02f6f7644296c19908c">
  <xsd:schema xmlns:xsd="http://www.w3.org/2001/XMLSchema" xmlns:xs="http://www.w3.org/2001/XMLSchema" xmlns:p="http://schemas.microsoft.com/office/2006/metadata/properties" xmlns:ns2="10d83417-4dce-4fd0-828a-70b2fdac6f46" xmlns:ns3="4fb80c68-adcd-4d0c-872a-22e6b13732f7" targetNamespace="http://schemas.microsoft.com/office/2006/metadata/properties" ma:root="true" ma:fieldsID="d5629035d1e7290eab12c15a418c3b5f" ns2:_="" ns3:_="">
    <xsd:import namespace="10d83417-4dce-4fd0-828a-70b2fdac6f46"/>
    <xsd:import namespace="4fb80c68-adcd-4d0c-872a-22e6b13732f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d83417-4dce-4fd0-828a-70b2fdac6f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b80c68-adcd-4d0c-872a-22e6b13732f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8F9A2D-0B91-4AA7-812B-F19072BD7F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93A2DBC-CEEF-4FAC-9306-982C21A6A644}">
  <ds:schemaRefs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8216aa8c-cd03-49bb-b172-123fe9bc82a8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c14806c4-8234-4193-93cc-4e4681f135d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2CE392B-D15E-4F21-A215-E15B077984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d83417-4dce-4fd0-828a-70b2fdac6f46"/>
    <ds:schemaRef ds:uri="4fb80c68-adcd-4d0c-872a-22e6b13732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CDAR</vt:lpstr>
      <vt:lpstr>GUIDE</vt:lpstr>
      <vt:lpstr>LOOKUPS</vt:lpstr>
      <vt:lpstr>CDAR!Print_Area</vt:lpstr>
      <vt:lpstr>GUIDE!Print_Area</vt:lpstr>
    </vt:vector>
  </TitlesOfParts>
  <Manager/>
  <Company>UW System Administration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J. Bittner</dc:creator>
  <cp:keywords/>
  <dc:description/>
  <cp:lastModifiedBy>Thomas J. Bittner</cp:lastModifiedBy>
  <cp:revision/>
  <dcterms:created xsi:type="dcterms:W3CDTF">2005-04-12T21:23:40Z</dcterms:created>
  <dcterms:modified xsi:type="dcterms:W3CDTF">2023-05-10T19:34:50Z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0x0101002C250F71C545664991FCEF886E0187AC</vt:lpwstr>
  </property>
</Properties>
</file>